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FBA" sheetId="4" r:id="rId1"/>
    <sheet name="VRA" sheetId="6" r:id="rId2"/>
    <sheet name="4" sheetId="7" r:id="rId3"/>
  </sheets>
  <definedNames>
    <definedName name="_xlnm.Print_Titles" localSheetId="2">'4'!$10:$12</definedName>
    <definedName name="_xlnm.Print_Titles" localSheetId="0">FBA!$19:$19</definedName>
    <definedName name="_xlnm.Print_Titles" localSheetId="1">VRA!$20:$20</definedName>
  </definedNames>
  <calcPr calcId="125725"/>
  <smartTagPr show="none"/>
</workbook>
</file>

<file path=xl/calcChain.xml><?xml version="1.0" encoding="utf-8"?>
<calcChain xmlns="http://schemas.openxmlformats.org/spreadsheetml/2006/main">
  <c r="I17" i="7"/>
  <c r="M17" s="1"/>
  <c r="I18"/>
  <c r="L25"/>
  <c r="K25"/>
  <c r="H25"/>
  <c r="G25"/>
  <c r="D25"/>
  <c r="C25"/>
  <c r="M24"/>
  <c r="M23"/>
  <c r="L22"/>
  <c r="K22"/>
  <c r="J22"/>
  <c r="I22"/>
  <c r="H22"/>
  <c r="G22"/>
  <c r="F22"/>
  <c r="E22"/>
  <c r="M22" s="1"/>
  <c r="D22"/>
  <c r="C22"/>
  <c r="M21"/>
  <c r="M20"/>
  <c r="L19"/>
  <c r="K19"/>
  <c r="J19"/>
  <c r="I19"/>
  <c r="H19"/>
  <c r="G19"/>
  <c r="F19"/>
  <c r="E19"/>
  <c r="M19" s="1"/>
  <c r="D19"/>
  <c r="C19"/>
  <c r="M18"/>
  <c r="L16"/>
  <c r="K16"/>
  <c r="J16"/>
  <c r="H16"/>
  <c r="G16"/>
  <c r="F16"/>
  <c r="E16"/>
  <c r="D16"/>
  <c r="C16"/>
  <c r="M15"/>
  <c r="M14"/>
  <c r="L13"/>
  <c r="K13"/>
  <c r="J13"/>
  <c r="J25" s="1"/>
  <c r="I13"/>
  <c r="H13"/>
  <c r="G13"/>
  <c r="F13"/>
  <c r="F25" s="1"/>
  <c r="E13"/>
  <c r="E25" s="1"/>
  <c r="D13"/>
  <c r="C13"/>
  <c r="I16" l="1"/>
  <c r="I25"/>
  <c r="M25" s="1"/>
  <c r="M16"/>
  <c r="M13"/>
  <c r="I47" i="6" l="1"/>
  <c r="H47"/>
  <c r="I31"/>
  <c r="H31"/>
  <c r="I28"/>
  <c r="H28"/>
  <c r="I22"/>
  <c r="H22"/>
  <c r="H21" s="1"/>
  <c r="H46" s="1"/>
  <c r="H54" s="1"/>
  <c r="H56" s="1"/>
  <c r="I21"/>
  <c r="I46" s="1"/>
  <c r="I54" s="1"/>
  <c r="I56" s="1"/>
  <c r="G42" i="4" l="1"/>
  <c r="G49"/>
  <c r="G21"/>
  <c r="G27"/>
  <c r="G20" s="1"/>
  <c r="F21"/>
  <c r="F20" s="1"/>
  <c r="F27"/>
  <c r="F42"/>
  <c r="F49"/>
  <c r="G59"/>
  <c r="G65"/>
  <c r="G75"/>
  <c r="G69" s="1"/>
  <c r="G64" s="1"/>
  <c r="G86"/>
  <c r="G90"/>
  <c r="G84" s="1"/>
  <c r="F59"/>
  <c r="F65"/>
  <c r="F75"/>
  <c r="F69" s="1"/>
  <c r="F64" s="1"/>
  <c r="F86"/>
  <c r="F90"/>
  <c r="F84"/>
  <c r="F41" l="1"/>
  <c r="F58" s="1"/>
  <c r="F94"/>
  <c r="G94"/>
  <c r="G41"/>
  <c r="G58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<sst xmlns="http://schemas.openxmlformats.org/spreadsheetml/2006/main" count="527" uniqueCount="415">
  <si>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</si>
  <si>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</si>
  <si>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</si>
  <si>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</si>
  <si>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</si>
  <si>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</si>
  <si>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</si>
  <si>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</si>
  <si>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</si>
  <si>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</si>
  <si>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</si>
  <si>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</si>
  <si>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</si>
  <si>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</si>
  <si>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</si>
  <si>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</si>
  <si>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</si>
  <si>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</si>
  <si>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</si>
  <si>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</si>
  <si>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</si>
  <si>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</si>
  <si>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</si>
  <si>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</si>
  <si>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</si>
  <si>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</si>
  <si>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</si>
  <si>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</si>
  <si>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</si>
  <si>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</si>
  <si>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</si>
  <si>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</si>
  <si>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</si>
  <si>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</si>
  <si>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</si>
  <si>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</si>
  <si>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</si>
  <si>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</si>
  <si>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</si>
  <si>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</si>
  <si>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</si>
  <si>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</si>
  <si>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</si>
  <si>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</si>
  <si>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</si>
  <si>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</si>
  <si>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</si>
  <si>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</si>
  <si>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</si>
  <si>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</si>
  <si>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</si>
  <si>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</si>
  <si>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</si>
  <si>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</si>
  <si>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</si>
  <si>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</si>
  <si>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</si>
  <si>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</si>
  <si>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</si>
  <si>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</si>
  <si>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</si>
  <si>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</si>
  <si>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</si>
  <si>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</si>
  <si>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</si>
  <si>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</si>
  <si>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</si>
  <si>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</si>
  <si>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</si>
  <si>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</si>
  <si>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</si>
  <si>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</si>
  <si>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</si>
  <si>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</si>
  <si>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</si>
  <si>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</si>
  <si>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</si>
  <si>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</si>
  <si>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</si>
  <si>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</si>
  <si>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</si>
  <si>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</si>
  <si>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</si>
  <si>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</si>
  <si>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</si>
  <si>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</si>
  <si>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</si>
  <si>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</si>
  <si>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</si>
  <si>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</si>
  <si>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</si>
  <si>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</si>
  <si>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</si>
  <si>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</si>
  <si>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</si>
  <si>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</si>
  <si>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</si>
  <si>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</si>
  <si>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</si>
  <si>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</si>
  <si>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</si>
  <si>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</si>
  <si>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</si>
  <si>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</si>
  <si>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</si>
  <si>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</si>
  <si>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</si>
  <si>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</si>
  <si>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</si>
  <si>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</si>
  <si>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</si>
  <si>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</si>
  <si>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</si>
  <si>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</si>
  <si>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</si>
  <si>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</si>
  <si>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</si>
  <si>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</si>
  <si>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</si>
  <si>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</si>
  <si>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</si>
  <si>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</si>
  <si>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</si>
  <si>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</si>
  <si>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</si>
  <si>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</si>
  <si>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</si>
  <si>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</si>
  <si>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</si>
  <si>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</si>
  <si>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</si>
  <si>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</si>
  <si>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</si>
  <si>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</si>
  <si>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</si>
  <si>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</si>
  <si>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</si>
  <si>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</si>
  <si>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</si>
  <si>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</si>
  <si>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</si>
  <si>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</si>
  <si>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</si>
  <si>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</si>
  <si>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</si>
  <si>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</si>
  <si>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</si>
  <si>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</si>
  <si>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</si>
  <si>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</si>
  <si>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</si>
  <si>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</si>
  <si>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</si>
  <si>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</si>
  <si>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</si>
  <si>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</si>
  <si>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</si>
  <si>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</si>
  <si>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</si>
  <si>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</si>
  <si>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</si>
  <si>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</si>
  <si>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</si>
  <si>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</si>
  <si>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</si>
  <si>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</si>
  <si>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</si>
  <si>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</si>
  <si>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</si>
  <si>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</si>
  <si>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</si>
  <si>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</si>
  <si>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</si>
  <si>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</si>
  <si>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</si>
  <si>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</si>
  <si>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</si>
  <si>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</si>
  <si>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</si>
  <si>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</si>
  <si>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</si>
  <si>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</si>
  <si>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</si>
  <si>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</si>
  <si>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</si>
  <si>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</si>
  <si>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</si>
  <si>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</si>
  <si>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</si>
  <si>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</si>
  <si>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</si>
  <si>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</si>
  <si>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Panevėžio lopšelis-darželis "Dobilas"</t>
  </si>
  <si>
    <t>PAGAL  2017.09.30 D. DUOMENIS</t>
  </si>
  <si>
    <t>Direktorė</t>
  </si>
  <si>
    <t>Vilma Barauskienė</t>
  </si>
  <si>
    <t>Vyr.buhalterė</t>
  </si>
  <si>
    <t>Neringa Dundulienė</t>
  </si>
  <si>
    <t>3.1.1.</t>
  </si>
  <si>
    <t>3.2.</t>
  </si>
  <si>
    <t>3.3.</t>
  </si>
  <si>
    <t>3.4.</t>
  </si>
  <si>
    <t>3.4.1.</t>
  </si>
  <si>
    <t>3.4.2.</t>
  </si>
  <si>
    <t>3.5.</t>
  </si>
  <si>
    <t>3.6.</t>
  </si>
  <si>
    <t>3.7.</t>
  </si>
  <si>
    <t>3.7.2.</t>
  </si>
  <si>
    <t>3.7.3.</t>
  </si>
  <si>
    <t>3.7.4.</t>
  </si>
  <si>
    <t>3.7.5.</t>
  </si>
  <si>
    <t>3.8.1.</t>
  </si>
  <si>
    <t>3.8.2.</t>
  </si>
  <si>
    <t xml:space="preserve">2017.11.15 Nr.  497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</si>
  <si>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</si>
  <si>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</si>
  <si>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</si>
  <si>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</si>
  <si>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</si>
  <si>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</si>
  <si>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</si>
  <si>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</si>
  <si>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2017.11.15 Nr.     498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</si>
  <si>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</si>
  <si>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</si>
  <si>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</si>
  <si>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</si>
  <si>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</si>
  <si>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</si>
  <si>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</si>
  <si>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</si>
  <si>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</si>
  <si>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</si>
  <si>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</si>
  <si>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</si>
  <si>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</si>
  <si>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</si>
  <si>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</si>
  <si>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</si>
  <si>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</si>
  <si>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MOKESČIŲ IR SOCIALINIŲ ĮMOKŲ PAJAMOS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</si>
  <si>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</si>
  <si>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</si>
  <si>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</si>
  <si>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</si>
  <si>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</si>
  <si>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</si>
  <si>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 pabaigos datai</t>
  </si>
  <si>
    <t>PAGRINDINĖS VEIKLOS SĄNAUDOS</t>
  </si>
  <si>
    <t xml:space="preserve">Darbo užmokesčio ir socialinio draudimo </t>
  </si>
  <si>
    <t>DARBO UŽMOKESČIO IR SOCIALINIO DRAUDIMO</t>
  </si>
  <si>
    <t>Debetas-kreditas sąskaitos8701+8702 pabaigos datai</t>
  </si>
  <si>
    <t>Nusidėvėjimo ir amortizacijos</t>
  </si>
  <si>
    <t>NUSIDĖVĖJIMO IR AMORTIZACIJOS</t>
  </si>
  <si>
    <t>Debetas-kreditas sąskaitos8703 pabaigos datai</t>
  </si>
  <si>
    <t>KOMUNALINIŲ PASLAUGŲ IR ryšių</t>
  </si>
  <si>
    <t>KOMUNALINIŲ PASLAUGŲ IR RYŠIŲ</t>
  </si>
  <si>
    <t>Debetas-kreditas sąskaitos8704 pabaigos datai</t>
  </si>
  <si>
    <t xml:space="preserve">Komandiruočių </t>
  </si>
  <si>
    <t>KOMANDIRUOČIŲ</t>
  </si>
  <si>
    <t>Debetas-kreditas sąskaitos8705 pabaigos datai</t>
  </si>
  <si>
    <t xml:space="preserve">Transporto </t>
  </si>
  <si>
    <t>TRANSPORTO</t>
  </si>
  <si>
    <t>Debetas-kreditas sąskaitos8706 pabaigos datai</t>
  </si>
  <si>
    <t>VI.</t>
  </si>
  <si>
    <t xml:space="preserve">Kvalifikacijos kėlimo </t>
  </si>
  <si>
    <t>KVALIFIKACIJOS KĖLIMO</t>
  </si>
  <si>
    <t>Debetas-kreditas sąskaitos8707 pabaigos datai</t>
  </si>
  <si>
    <t>VII.</t>
  </si>
  <si>
    <t>PAPRASTOJO Remonto IR EKSPLOATAVIMO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</si>
  <si>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</si>
  <si>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</si>
  <si>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</si>
  <si>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</si>
  <si>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</si>
  <si>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</si>
  <si>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</si>
  <si>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</si>
  <si>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</si>
  <si>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</si>
  <si>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SOCIALINIŲ IŠMOKŲ</t>
  </si>
  <si>
    <t>Debetas-kreditas sąskaitos821+822+823+824+825 pabaigos datai</t>
  </si>
  <si>
    <t>XI.</t>
  </si>
  <si>
    <t>nuomos</t>
  </si>
  <si>
    <t>NUOMOS</t>
  </si>
  <si>
    <t>Debetas-kreditas sąskaitos8711 pabaigos datai</t>
  </si>
  <si>
    <t>XII.</t>
  </si>
  <si>
    <t>finansavimo</t>
  </si>
  <si>
    <t>FINANSAVIMO</t>
  </si>
  <si>
    <t>Debetas-kreditas sąskaitos831+832+833 pabaigos datai</t>
  </si>
  <si>
    <t>XIII.</t>
  </si>
  <si>
    <t>kitų paslaugų</t>
  </si>
  <si>
    <t>KITŲ PASLAUGŲ</t>
  </si>
  <si>
    <t>Debetas-kreditas sąskaitos8712 pabaigos datai</t>
  </si>
  <si>
    <t>XIV.</t>
  </si>
  <si>
    <t xml:space="preserve">Kitos </t>
  </si>
  <si>
    <t>KITOS</t>
  </si>
  <si>
    <t>Debetas-kreditas sąskaitos81+8713 pabaigos datai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</si>
  <si>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</si>
  <si>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</si>
  <si>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</si>
  <si>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</si>
  <si>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</si>
  <si>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</si>
  <si>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</si>
  <si>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</si>
  <si>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</si>
  <si>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Debetas-kreditas sąskaitos88 pabaigos datai</t>
  </si>
  <si>
    <t>FINANSINĖS IR INVESTICINĖS VEIKLOS REZULTATAS</t>
  </si>
  <si>
    <t>Debetas-kreditas sąskaitos76-89 pabaigos datai</t>
  </si>
  <si>
    <t>APSKAITOS POLITIKOS KEITIMO IR ESMINIŲ APSKAITOS KLAIDŲ TAISYMO ĮTAKA</t>
  </si>
  <si>
    <t>Debetas-kreditas sąskaitos92 pabaigos datai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</si>
  <si>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</si>
  <si>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</si>
  <si>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</si>
  <si>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</si>
  <si>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</si>
  <si>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</si>
  <si>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</si>
  <si>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</si>
  <si>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</si>
  <si>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</si>
  <si>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</si>
  <si>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</si>
  <si>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</si>
  <si>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</si>
  <si>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</si>
  <si>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</si>
  <si>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</si>
  <si>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</si>
  <si>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</si>
  <si>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</si>
  <si>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</si>
  <si>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</si>
  <si>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</si>
  <si>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</si>
  <si>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</si>
  <si>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</si>
  <si>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</si>
  <si>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</si>
  <si>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</si>
  <si>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</si>
  <si>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</si>
  <si>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pergrupavimas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</si>
  <si>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</si>
  <si>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</si>
  <si>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</si>
  <si>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</si>
  <si>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</si>
  <si>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sąskaitų 4141+4241 likutis pradžiai</t>
  </si>
  <si>
    <t>apyvarta saskaitų 4241101+4241201+4241301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</si>
  <si>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</si>
  <si>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</si>
  <si>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</si>
  <si>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>apyvarta sąskaitų 4141</t>
  </si>
  <si>
    <t>1.2.</t>
  </si>
  <si>
    <t>kitoms išlaidoms kompensuoti</t>
  </si>
  <si>
    <t>sąskaitų 4142+4242 likutis pradžiai</t>
  </si>
  <si>
    <t>apyvarta saskaitos 4242001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</si>
  <si>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</si>
  <si>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</si>
  <si>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</si>
  <si>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</si>
  <si>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</si>
  <si>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</si>
  <si>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</si>
  <si>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t>sąskaitų 4151+4251 likutis pradžiai</t>
  </si>
  <si>
    <t>apyvarta saskaitų 4251101+4251201+4251301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</si>
  <si>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</si>
  <si>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</si>
  <si>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</si>
  <si>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>apyvarta sąskaitų 4151</t>
  </si>
  <si>
    <r>
      <t>2.</t>
    </r>
    <r>
      <rPr>
        <sz val="11"/>
        <rFont val="Times New Roman"/>
        <family val="1"/>
        <charset val="186"/>
      </rPr>
      <t>2.</t>
    </r>
  </si>
  <si>
    <t>sąskaitų 4152+4252 likutis pradžiai</t>
  </si>
  <si>
    <t>apyvarta saskaitų 4252001</t>
  </si>
  <si>
    <t xml:space="preserve"> apyvarta saskaitos 4252003</t>
  </si>
  <si>
    <t xml:space="preserve"> apyvarta saskaitų 4252002</t>
  </si>
  <si>
    <t xml:space="preserve"> apyvarta saskaitų 4252004</t>
  </si>
  <si>
    <t>apyvarta sąskaitų 4152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</si>
  <si>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</si>
  <si>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</si>
  <si>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</si>
  <si>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sąskaitų 4111+4121+4131+4211+4221+4231 likutis pradžiai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</si>
  <si>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</si>
  <si>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</si>
  <si>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</si>
  <si>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</si>
  <si>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4111+4121+4131</t>
  </si>
  <si>
    <r>
      <t>3.</t>
    </r>
    <r>
      <rPr>
        <sz val="11"/>
        <rFont val="Times New Roman"/>
        <family val="1"/>
        <charset val="186"/>
      </rPr>
      <t>2.</t>
    </r>
  </si>
  <si>
    <t>sąskaitų 4112+4122+4132+4212+4222+4232 likutis pradžiai</t>
  </si>
  <si>
    <t>apyvarta saskaitų 4212001+4222001+4232001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</si>
  <si>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</si>
  <si>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</si>
  <si>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</si>
  <si>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>apyvarta sąskaitų 4112+4122+4132</t>
  </si>
  <si>
    <t>4.</t>
  </si>
  <si>
    <t>Iš kitų šaltinių:</t>
  </si>
  <si>
    <t>4.1.</t>
  </si>
  <si>
    <t>sąskaitų 4161+4261 likutis pradžiai</t>
  </si>
  <si>
    <t>apyvarta saskaitų 4261101+4261201+4261301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</si>
  <si>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</si>
  <si>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</si>
  <si>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</si>
  <si>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>apyvarta sąskaitų 4161</t>
  </si>
  <si>
    <t>4.2.</t>
  </si>
  <si>
    <t>sąskaitų 4162+4262 likutis pradžiai</t>
  </si>
  <si>
    <t>apyvarta saskaitos 4262001</t>
  </si>
  <si>
    <t xml:space="preserve"> apyvarta saskaitų 4262003</t>
  </si>
  <si>
    <t xml:space="preserve"> apyvarta saskaitos 4262002</t>
  </si>
  <si>
    <t xml:space="preserve"> apyvarta saskaitos 4262004</t>
  </si>
  <si>
    <t>apyvarta sąskaitų 4162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</si>
  <si>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</si>
  <si>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</si>
  <si>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</si>
  <si>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3.1.2.</t>
  </si>
</sst>
</file>

<file path=xl/styles.xml><?xml version="1.0" encoding="utf-8"?>
<styleSheet xmlns="http://schemas.openxmlformats.org/spreadsheetml/2006/main">
  <fonts count="3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0" borderId="0" xfId="1" applyAlignment="1">
      <alignment vertical="center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right" vertical="center"/>
    </xf>
    <xf numFmtId="2" fontId="15" fillId="2" borderId="9" xfId="1" applyNumberFormat="1" applyFont="1" applyFill="1" applyBorder="1" applyAlignment="1">
      <alignment horizontal="right" vertical="center"/>
    </xf>
    <xf numFmtId="2" fontId="15" fillId="2" borderId="9" xfId="1" applyNumberFormat="1" applyFont="1" applyFill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2" fontId="15" fillId="0" borderId="1" xfId="1" applyNumberFormat="1" applyFont="1" applyBorder="1" applyAlignment="1">
      <alignment horizontal="right" vertical="center" wrapText="1"/>
    </xf>
    <xf numFmtId="2" fontId="15" fillId="0" borderId="1" xfId="1" applyNumberFormat="1" applyFont="1" applyBorder="1" applyAlignment="1">
      <alignment horizontal="left" vertical="center"/>
    </xf>
    <xf numFmtId="2" fontId="17" fillId="0" borderId="1" xfId="1" applyNumberFormat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4" fillId="0" borderId="0" xfId="1" applyBorder="1" applyAlignment="1">
      <alignment vertical="center"/>
    </xf>
    <xf numFmtId="0" fontId="15" fillId="0" borderId="14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10" fillId="0" borderId="0" xfId="1" applyFont="1"/>
    <xf numFmtId="0" fontId="16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30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2" fontId="16" fillId="0" borderId="1" xfId="1" applyNumberFormat="1" applyFont="1" applyFill="1" applyBorder="1" applyAlignment="1">
      <alignment horizontal="justify" vertical="center" wrapText="1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Fill="1" applyBorder="1" applyAlignment="1">
      <alignment horizontal="justify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4" fillId="3" borderId="0" xfId="1" applyFont="1" applyFill="1" applyBorder="1" applyAlignment="1">
      <alignment horizontal="center"/>
    </xf>
    <xf numFmtId="0" fontId="14" fillId="0" borderId="0" xfId="1"/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15" fillId="0" borderId="0" xfId="1" applyFont="1" applyBorder="1" applyAlignment="1">
      <alignment horizontal="left" vertical="center" wrapText="1"/>
    </xf>
    <xf numFmtId="0" fontId="14" fillId="0" borderId="0" xfId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28" fillId="0" borderId="3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17" fillId="0" borderId="2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 wrapText="1"/>
    </xf>
    <xf numFmtId="0" fontId="28" fillId="0" borderId="3" xfId="1" applyFont="1" applyBorder="1" applyAlignment="1">
      <alignment vertical="center" wrapText="1"/>
    </xf>
    <xf numFmtId="0" fontId="28" fillId="0" borderId="8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0" fontId="27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17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30" fillId="0" borderId="1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10" zoomScaleNormal="100" zoomScaleSheetLayoutView="100" workbookViewId="0">
      <selection activeCell="F50" sqref="F5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53" t="s">
        <v>94</v>
      </c>
      <c r="F2" s="154"/>
      <c r="G2" s="154"/>
    </row>
    <row r="3" spans="1:7">
      <c r="E3" s="155" t="s">
        <v>113</v>
      </c>
      <c r="F3" s="156"/>
      <c r="G3" s="156"/>
    </row>
    <row r="5" spans="1:7">
      <c r="A5" s="163" t="s">
        <v>93</v>
      </c>
      <c r="B5" s="164"/>
      <c r="C5" s="164"/>
      <c r="D5" s="164"/>
      <c r="E5" s="164"/>
      <c r="F5" s="162"/>
      <c r="G5" s="162"/>
    </row>
    <row r="6" spans="1:7">
      <c r="A6" s="165"/>
      <c r="B6" s="165"/>
      <c r="C6" s="165"/>
      <c r="D6" s="165"/>
      <c r="E6" s="165"/>
      <c r="F6" s="165"/>
      <c r="G6" s="165"/>
    </row>
    <row r="7" spans="1:7">
      <c r="A7" s="157" t="s">
        <v>192</v>
      </c>
      <c r="B7" s="158"/>
      <c r="C7" s="158"/>
      <c r="D7" s="158"/>
      <c r="E7" s="158"/>
      <c r="F7" s="159"/>
      <c r="G7" s="159"/>
    </row>
    <row r="8" spans="1:7">
      <c r="A8" s="160" t="s">
        <v>114</v>
      </c>
      <c r="B8" s="161"/>
      <c r="C8" s="161"/>
      <c r="D8" s="161"/>
      <c r="E8" s="161"/>
      <c r="F8" s="162"/>
      <c r="G8" s="162"/>
    </row>
    <row r="9" spans="1:7" ht="12.75" customHeight="1">
      <c r="A9" s="160" t="s">
        <v>110</v>
      </c>
      <c r="B9" s="161"/>
      <c r="C9" s="161"/>
      <c r="D9" s="161"/>
      <c r="E9" s="161"/>
      <c r="F9" s="162"/>
      <c r="G9" s="162"/>
    </row>
    <row r="10" spans="1:7">
      <c r="A10" s="170" t="s">
        <v>115</v>
      </c>
      <c r="B10" s="171"/>
      <c r="C10" s="171"/>
      <c r="D10" s="171"/>
      <c r="E10" s="171"/>
      <c r="F10" s="172"/>
      <c r="G10" s="172"/>
    </row>
    <row r="11" spans="1:7">
      <c r="A11" s="172"/>
      <c r="B11" s="172"/>
      <c r="C11" s="172"/>
      <c r="D11" s="172"/>
      <c r="E11" s="172"/>
      <c r="F11" s="172"/>
      <c r="G11" s="172"/>
    </row>
    <row r="12" spans="1:7">
      <c r="A12" s="169"/>
      <c r="B12" s="162"/>
      <c r="C12" s="162"/>
      <c r="D12" s="162"/>
      <c r="E12" s="162"/>
    </row>
    <row r="13" spans="1:7">
      <c r="A13" s="163" t="s">
        <v>0</v>
      </c>
      <c r="B13" s="164"/>
      <c r="C13" s="164"/>
      <c r="D13" s="164"/>
      <c r="E13" s="164"/>
      <c r="F13" s="173"/>
      <c r="G13" s="173"/>
    </row>
    <row r="14" spans="1:7">
      <c r="A14" s="163" t="s">
        <v>193</v>
      </c>
      <c r="B14" s="164"/>
      <c r="C14" s="164"/>
      <c r="D14" s="164"/>
      <c r="E14" s="164"/>
      <c r="F14" s="173"/>
      <c r="G14" s="17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74" t="s">
        <v>213</v>
      </c>
      <c r="B16" s="175"/>
      <c r="C16" s="175"/>
      <c r="D16" s="175"/>
      <c r="E16" s="175"/>
      <c r="F16" s="176"/>
      <c r="G16" s="176"/>
    </row>
    <row r="17" spans="1:9">
      <c r="A17" s="160" t="s">
        <v>1</v>
      </c>
      <c r="B17" s="160"/>
      <c r="C17" s="160"/>
      <c r="D17" s="160"/>
      <c r="E17" s="160"/>
      <c r="F17" s="177"/>
      <c r="G17" s="177"/>
    </row>
    <row r="18" spans="1:9" ht="12.75" customHeight="1">
      <c r="A18" s="8"/>
      <c r="B18" s="9"/>
      <c r="C18" s="9"/>
      <c r="D18" s="178" t="s">
        <v>191</v>
      </c>
      <c r="E18" s="178"/>
      <c r="F18" s="178"/>
      <c r="G18" s="178"/>
    </row>
    <row r="19" spans="1:9" ht="67.5" customHeight="1">
      <c r="A19" s="3" t="s">
        <v>2</v>
      </c>
      <c r="B19" s="166" t="s">
        <v>3</v>
      </c>
      <c r="C19" s="167"/>
      <c r="D19" s="16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162407.94</v>
      </c>
      <c r="G20" s="87">
        <f>SUM(G21,G27,G38,G39)</f>
        <v>165945.94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198</v>
      </c>
      <c r="F21" s="88">
        <f>SUM(F22:F26)</f>
        <v>192.52999999999997</v>
      </c>
      <c r="G21" s="88">
        <f>SUM(G22:G26)</f>
        <v>295.43999999999994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192.52999999999997</v>
      </c>
      <c r="G23" s="88">
        <v>295.43999999999994</v>
      </c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414</v>
      </c>
      <c r="F27" s="88">
        <f>SUM(F28:F37)</f>
        <v>162215.41</v>
      </c>
      <c r="G27" s="88">
        <f>SUM(G28:G37)</f>
        <v>165650.5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148420.95000000001</v>
      </c>
      <c r="G29" s="88">
        <v>150623.07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8782.0599999999977</v>
      </c>
      <c r="G30" s="88">
        <v>9167.8300000000017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5012.3999999999996</v>
      </c>
      <c r="G32" s="88">
        <v>5597.74</v>
      </c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>
        <v>261.86000000000058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70824.51999999999</v>
      </c>
      <c r="G41" s="87">
        <f>SUM(G42,G48,G49,G56,G57)</f>
        <v>39954.19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1219.54</v>
      </c>
      <c r="G42" s="88">
        <f>SUM(G43:G47)</f>
        <v>1287.73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 t="s">
        <v>199</v>
      </c>
      <c r="F44" s="88">
        <v>1219.54</v>
      </c>
      <c r="G44" s="88">
        <v>1287.73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79" t="s">
        <v>103</v>
      </c>
      <c r="D47" s="18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82" t="s">
        <v>200</v>
      </c>
      <c r="F48" s="88">
        <v>1253.31</v>
      </c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82" t="s">
        <v>201</v>
      </c>
      <c r="F49" s="88">
        <f>SUM(F50:F55)</f>
        <v>62488.619999999995</v>
      </c>
      <c r="G49" s="88">
        <f>SUM(G50:G55)</f>
        <v>35832.85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79" t="s">
        <v>89</v>
      </c>
      <c r="D53" s="180"/>
      <c r="E53" s="30" t="s">
        <v>202</v>
      </c>
      <c r="F53" s="88">
        <v>2133.59</v>
      </c>
      <c r="G53" s="88">
        <v>2280.9899999999998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30" t="s">
        <v>203</v>
      </c>
      <c r="F54" s="88">
        <v>60355.03</v>
      </c>
      <c r="G54" s="88">
        <v>33551.86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204</v>
      </c>
      <c r="F57" s="88">
        <v>5863.0499999999993</v>
      </c>
      <c r="G57" s="88">
        <v>2833.61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233232.46</v>
      </c>
      <c r="G58" s="88">
        <f>SUM(G20,G40,G41)</f>
        <v>205900.13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205</v>
      </c>
      <c r="F59" s="87">
        <f>SUM(F60:F63)</f>
        <v>168935.77000000005</v>
      </c>
      <c r="G59" s="87">
        <f>SUM(G60:G63)</f>
        <v>168109.56999999998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3553.4900000000011</v>
      </c>
      <c r="G60" s="88">
        <v>2830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163219.80000000005</v>
      </c>
      <c r="G61" s="88">
        <v>161669.01999999999</v>
      </c>
      <c r="I61" s="91" t="s">
        <v>179</v>
      </c>
    </row>
    <row r="62" spans="1:9" s="12" customFormat="1" ht="12.75" customHeight="1">
      <c r="A62" s="30" t="s">
        <v>36</v>
      </c>
      <c r="B62" s="181" t="s">
        <v>104</v>
      </c>
      <c r="C62" s="182"/>
      <c r="D62" s="183"/>
      <c r="E62" s="30"/>
      <c r="F62" s="88"/>
      <c r="G62" s="88"/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2162.4800000000005</v>
      </c>
      <c r="G63" s="88">
        <v>3610.55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 t="s">
        <v>206</v>
      </c>
      <c r="F64" s="87">
        <f>SUM(F65,F69)</f>
        <v>59278.829999999994</v>
      </c>
      <c r="G64" s="87">
        <f>SUM(G65,G69)</f>
        <v>32828.130000000005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59278.829999999994</v>
      </c>
      <c r="G69" s="88">
        <f>SUM(G70:G75,G78:G83)</f>
        <v>32828.130000000005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207</v>
      </c>
      <c r="F80" s="88">
        <v>2807.76</v>
      </c>
      <c r="G80" s="88">
        <v>5625.45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30" t="s">
        <v>208</v>
      </c>
      <c r="F81" s="88">
        <v>29608.449999999997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30" t="s">
        <v>209</v>
      </c>
      <c r="F82" s="88">
        <v>26181.77</v>
      </c>
      <c r="G82" s="88">
        <v>26181.77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2" t="s">
        <v>210</v>
      </c>
      <c r="F83" s="88">
        <v>680.85</v>
      </c>
      <c r="G83" s="88">
        <v>1020.91</v>
      </c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5017.8600000001097</v>
      </c>
      <c r="G84" s="87">
        <f>SUM(G85,G86,G89,G90)</f>
        <v>4962.43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5017.8600000001097</v>
      </c>
      <c r="G90" s="88">
        <f>SUM(G91,G92)</f>
        <v>4962.43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 t="s">
        <v>211</v>
      </c>
      <c r="F91" s="88">
        <v>55.43000000010943</v>
      </c>
      <c r="G91" s="88"/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 t="s">
        <v>212</v>
      </c>
      <c r="F92" s="88">
        <v>4962.43</v>
      </c>
      <c r="G92" s="88">
        <v>4962.43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84" t="s">
        <v>121</v>
      </c>
      <c r="C94" s="185"/>
      <c r="D94" s="180"/>
      <c r="E94" s="30"/>
      <c r="F94" s="89">
        <f>SUM(F59,F64,F84,F93)</f>
        <v>233232.46000000014</v>
      </c>
      <c r="G94" s="89">
        <f>SUM(G59,G64,G84,G93)</f>
        <v>205900.12999999998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87" t="s">
        <v>194</v>
      </c>
      <c r="B96" s="187"/>
      <c r="C96" s="187"/>
      <c r="D96" s="187"/>
      <c r="E96" s="94"/>
      <c r="F96" s="161" t="s">
        <v>195</v>
      </c>
      <c r="G96" s="161"/>
    </row>
    <row r="97" spans="1:8" s="12" customFormat="1" ht="12.75" customHeight="1">
      <c r="A97" s="186" t="s">
        <v>185</v>
      </c>
      <c r="B97" s="186"/>
      <c r="C97" s="186"/>
      <c r="D97" s="186"/>
      <c r="E97" s="42" t="s">
        <v>186</v>
      </c>
      <c r="F97" s="160" t="s">
        <v>112</v>
      </c>
      <c r="G97" s="160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89" t="s">
        <v>196</v>
      </c>
      <c r="B99" s="189"/>
      <c r="C99" s="189"/>
      <c r="D99" s="189"/>
      <c r="E99" s="95"/>
      <c r="F99" s="171" t="s">
        <v>197</v>
      </c>
      <c r="G99" s="171"/>
    </row>
    <row r="100" spans="1:8" s="12" customFormat="1" ht="12.75" customHeight="1">
      <c r="A100" s="188" t="s">
        <v>187</v>
      </c>
      <c r="B100" s="188"/>
      <c r="C100" s="188"/>
      <c r="D100" s="188"/>
      <c r="E100" s="61" t="s">
        <v>186</v>
      </c>
      <c r="F100" s="170" t="s">
        <v>112</v>
      </c>
      <c r="G100" s="17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Normal="100" zoomScaleSheetLayoutView="100" workbookViewId="0">
      <selection activeCell="H33" sqref="H33"/>
    </sheetView>
  </sheetViews>
  <sheetFormatPr defaultRowHeight="12.75"/>
  <cols>
    <col min="1" max="1" width="8" style="96" customWidth="1"/>
    <col min="2" max="2" width="1.5703125" style="96" hidden="1" customWidth="1"/>
    <col min="3" max="3" width="30.140625" style="96" customWidth="1"/>
    <col min="4" max="4" width="18.28515625" style="96" customWidth="1"/>
    <col min="5" max="5" width="0" style="96" hidden="1" customWidth="1"/>
    <col min="6" max="6" width="11.7109375" style="96" customWidth="1"/>
    <col min="7" max="7" width="13.140625" style="96" customWidth="1"/>
    <col min="8" max="8" width="14.7109375" style="96" customWidth="1"/>
    <col min="9" max="9" width="15.85546875" style="96" customWidth="1"/>
    <col min="10" max="10" width="9.140625" style="96"/>
    <col min="11" max="11" width="88.85546875" style="96" customWidth="1"/>
    <col min="12" max="16384" width="9.140625" style="96"/>
  </cols>
  <sheetData>
    <row r="1" spans="1:9">
      <c r="G1" s="97"/>
      <c r="H1" s="97"/>
    </row>
    <row r="2" spans="1:9" ht="15.75">
      <c r="D2" s="98"/>
      <c r="G2" s="99" t="s">
        <v>214</v>
      </c>
      <c r="H2" s="100"/>
      <c r="I2" s="100"/>
    </row>
    <row r="3" spans="1:9" ht="15.75">
      <c r="G3" s="99" t="s">
        <v>113</v>
      </c>
      <c r="H3" s="100"/>
      <c r="I3" s="100"/>
    </row>
    <row r="5" spans="1:9" ht="15.75">
      <c r="A5" s="224" t="s">
        <v>215</v>
      </c>
      <c r="B5" s="215"/>
      <c r="C5" s="215"/>
      <c r="D5" s="215"/>
      <c r="E5" s="215"/>
      <c r="F5" s="215"/>
      <c r="G5" s="215"/>
      <c r="H5" s="215"/>
      <c r="I5" s="215"/>
    </row>
    <row r="6" spans="1:9" ht="15.75">
      <c r="A6" s="225" t="s">
        <v>216</v>
      </c>
      <c r="B6" s="215"/>
      <c r="C6" s="215"/>
      <c r="D6" s="215"/>
      <c r="E6" s="215"/>
      <c r="F6" s="215"/>
      <c r="G6" s="215"/>
      <c r="H6" s="215"/>
      <c r="I6" s="215"/>
    </row>
    <row r="7" spans="1:9" ht="15.75">
      <c r="A7" s="226" t="s">
        <v>192</v>
      </c>
      <c r="B7" s="227"/>
      <c r="C7" s="227"/>
      <c r="D7" s="227"/>
      <c r="E7" s="227"/>
      <c r="F7" s="227"/>
      <c r="G7" s="227"/>
      <c r="H7" s="227"/>
      <c r="I7" s="227"/>
    </row>
    <row r="8" spans="1:9" ht="15">
      <c r="A8" s="214" t="s">
        <v>217</v>
      </c>
      <c r="B8" s="217"/>
      <c r="C8" s="217"/>
      <c r="D8" s="217"/>
      <c r="E8" s="217"/>
      <c r="F8" s="217"/>
      <c r="G8" s="217"/>
      <c r="H8" s="217"/>
      <c r="I8" s="217"/>
    </row>
    <row r="9" spans="1:9" ht="15">
      <c r="A9" s="214" t="s">
        <v>218</v>
      </c>
      <c r="B9" s="217"/>
      <c r="C9" s="217"/>
      <c r="D9" s="217"/>
      <c r="E9" s="217"/>
      <c r="F9" s="217"/>
      <c r="G9" s="217"/>
      <c r="H9" s="217"/>
      <c r="I9" s="217"/>
    </row>
    <row r="10" spans="1:9" ht="15">
      <c r="A10" s="214" t="s">
        <v>219</v>
      </c>
      <c r="B10" s="217"/>
      <c r="C10" s="217"/>
      <c r="D10" s="217"/>
      <c r="E10" s="217"/>
      <c r="F10" s="217"/>
      <c r="G10" s="217"/>
      <c r="H10" s="217"/>
      <c r="I10" s="217"/>
    </row>
    <row r="11" spans="1:9" ht="15">
      <c r="A11" s="214" t="s">
        <v>220</v>
      </c>
      <c r="B11" s="215"/>
      <c r="C11" s="215"/>
      <c r="D11" s="215"/>
      <c r="E11" s="215"/>
      <c r="F11" s="215"/>
      <c r="G11" s="215"/>
      <c r="H11" s="215"/>
      <c r="I11" s="215"/>
    </row>
    <row r="12" spans="1:9" ht="15">
      <c r="A12" s="216"/>
      <c r="B12" s="217"/>
      <c r="C12" s="217"/>
      <c r="D12" s="217"/>
      <c r="E12" s="217"/>
      <c r="F12" s="217"/>
      <c r="G12" s="217"/>
      <c r="H12" s="217"/>
      <c r="I12" s="217"/>
    </row>
    <row r="13" spans="1:9" ht="15">
      <c r="A13" s="218" t="s">
        <v>221</v>
      </c>
      <c r="B13" s="219"/>
      <c r="C13" s="219"/>
      <c r="D13" s="219"/>
      <c r="E13" s="219"/>
      <c r="F13" s="219"/>
      <c r="G13" s="219"/>
      <c r="H13" s="219"/>
      <c r="I13" s="219"/>
    </row>
    <row r="14" spans="1:9" ht="15">
      <c r="A14" s="214"/>
      <c r="B14" s="217"/>
      <c r="C14" s="217"/>
      <c r="D14" s="217"/>
      <c r="E14" s="217"/>
      <c r="F14" s="217"/>
      <c r="G14" s="217"/>
      <c r="H14" s="217"/>
      <c r="I14" s="217"/>
    </row>
    <row r="15" spans="1:9" ht="15">
      <c r="A15" s="218" t="s">
        <v>193</v>
      </c>
      <c r="B15" s="219"/>
      <c r="C15" s="219"/>
      <c r="D15" s="219"/>
      <c r="E15" s="219"/>
      <c r="F15" s="219"/>
      <c r="G15" s="219"/>
      <c r="H15" s="219"/>
      <c r="I15" s="219"/>
    </row>
    <row r="16" spans="1:9" ht="9.75" customHeight="1">
      <c r="A16" s="101"/>
      <c r="B16" s="102"/>
      <c r="C16" s="102"/>
      <c r="D16" s="102"/>
      <c r="E16" s="102"/>
      <c r="F16" s="102"/>
      <c r="G16" s="102"/>
      <c r="H16" s="102"/>
      <c r="I16" s="102"/>
    </row>
    <row r="17" spans="1:11" ht="15">
      <c r="A17" s="220" t="s">
        <v>222</v>
      </c>
      <c r="B17" s="217"/>
      <c r="C17" s="217"/>
      <c r="D17" s="217"/>
      <c r="E17" s="217"/>
      <c r="F17" s="217"/>
      <c r="G17" s="217"/>
      <c r="H17" s="217"/>
      <c r="I17" s="217"/>
    </row>
    <row r="18" spans="1:11" ht="15">
      <c r="A18" s="214" t="s">
        <v>1</v>
      </c>
      <c r="B18" s="217"/>
      <c r="C18" s="217"/>
      <c r="D18" s="217"/>
      <c r="E18" s="217"/>
      <c r="F18" s="217"/>
      <c r="G18" s="217"/>
      <c r="H18" s="217"/>
      <c r="I18" s="217"/>
    </row>
    <row r="19" spans="1:11" s="102" customFormat="1" ht="15">
      <c r="A19" s="221" t="s">
        <v>223</v>
      </c>
      <c r="B19" s="217"/>
      <c r="C19" s="217"/>
      <c r="D19" s="217"/>
      <c r="E19" s="217"/>
      <c r="F19" s="217"/>
      <c r="G19" s="217"/>
      <c r="H19" s="217"/>
      <c r="I19" s="217"/>
    </row>
    <row r="20" spans="1:11" s="104" customFormat="1" ht="50.1" customHeight="1">
      <c r="A20" s="222" t="s">
        <v>2</v>
      </c>
      <c r="B20" s="222"/>
      <c r="C20" s="222" t="s">
        <v>3</v>
      </c>
      <c r="D20" s="212"/>
      <c r="E20" s="212"/>
      <c r="F20" s="212"/>
      <c r="G20" s="103" t="s">
        <v>224</v>
      </c>
      <c r="H20" s="103" t="s">
        <v>225</v>
      </c>
      <c r="I20" s="103" t="s">
        <v>226</v>
      </c>
      <c r="K20" s="103" t="s">
        <v>225</v>
      </c>
    </row>
    <row r="21" spans="1:11" ht="15.75">
      <c r="A21" s="105" t="s">
        <v>7</v>
      </c>
      <c r="B21" s="106" t="s">
        <v>227</v>
      </c>
      <c r="C21" s="213" t="s">
        <v>227</v>
      </c>
      <c r="D21" s="223"/>
      <c r="E21" s="223"/>
      <c r="F21" s="223"/>
      <c r="G21" s="107"/>
      <c r="H21" s="108">
        <f>SUM(H22,H27,H28)</f>
        <v>418314.23</v>
      </c>
      <c r="I21" s="108">
        <f>SUM(I22,I27,I28)</f>
        <v>416289.93000000005</v>
      </c>
      <c r="K21" s="108"/>
    </row>
    <row r="22" spans="1:11" ht="15.75">
      <c r="A22" s="109" t="s">
        <v>9</v>
      </c>
      <c r="B22" s="110" t="s">
        <v>228</v>
      </c>
      <c r="C22" s="209" t="s">
        <v>228</v>
      </c>
      <c r="D22" s="209"/>
      <c r="E22" s="209"/>
      <c r="F22" s="209"/>
      <c r="G22" s="111"/>
      <c r="H22" s="112">
        <f>SUM(H23:H26)</f>
        <v>380745.54</v>
      </c>
      <c r="I22" s="112">
        <f>SUM(I23:I26)</f>
        <v>374318.52</v>
      </c>
      <c r="K22" s="112"/>
    </row>
    <row r="23" spans="1:11" ht="15.75">
      <c r="A23" s="109" t="s">
        <v>229</v>
      </c>
      <c r="B23" s="110" t="s">
        <v>60</v>
      </c>
      <c r="C23" s="209" t="s">
        <v>60</v>
      </c>
      <c r="D23" s="209"/>
      <c r="E23" s="209"/>
      <c r="F23" s="209"/>
      <c r="G23" s="111"/>
      <c r="H23" s="113">
        <v>113170.97</v>
      </c>
      <c r="I23" s="113">
        <v>108143.31</v>
      </c>
      <c r="K23" s="114" t="s">
        <v>230</v>
      </c>
    </row>
    <row r="24" spans="1:11" ht="15.75">
      <c r="A24" s="109" t="s">
        <v>231</v>
      </c>
      <c r="B24" s="115" t="s">
        <v>232</v>
      </c>
      <c r="C24" s="211" t="s">
        <v>232</v>
      </c>
      <c r="D24" s="211"/>
      <c r="E24" s="211"/>
      <c r="F24" s="211"/>
      <c r="G24" s="111"/>
      <c r="H24" s="113">
        <v>263562.77</v>
      </c>
      <c r="I24" s="113">
        <v>261404.88</v>
      </c>
      <c r="K24" s="114" t="s">
        <v>233</v>
      </c>
    </row>
    <row r="25" spans="1:11" ht="15.75">
      <c r="A25" s="109" t="s">
        <v>234</v>
      </c>
      <c r="B25" s="110" t="s">
        <v>235</v>
      </c>
      <c r="C25" s="211" t="s">
        <v>235</v>
      </c>
      <c r="D25" s="211"/>
      <c r="E25" s="211"/>
      <c r="F25" s="211"/>
      <c r="G25" s="111"/>
      <c r="H25" s="113"/>
      <c r="I25" s="113"/>
      <c r="K25" s="114" t="s">
        <v>236</v>
      </c>
    </row>
    <row r="26" spans="1:11" ht="15.75">
      <c r="A26" s="109" t="s">
        <v>237</v>
      </c>
      <c r="B26" s="115" t="s">
        <v>238</v>
      </c>
      <c r="C26" s="211" t="s">
        <v>238</v>
      </c>
      <c r="D26" s="211"/>
      <c r="E26" s="211"/>
      <c r="F26" s="211"/>
      <c r="G26" s="111"/>
      <c r="H26" s="113">
        <v>4011.8</v>
      </c>
      <c r="I26" s="113">
        <v>4770.33</v>
      </c>
      <c r="K26" s="114" t="s">
        <v>239</v>
      </c>
    </row>
    <row r="27" spans="1:11" ht="15.75">
      <c r="A27" s="109" t="s">
        <v>16</v>
      </c>
      <c r="B27" s="110" t="s">
        <v>240</v>
      </c>
      <c r="C27" s="211" t="s">
        <v>240</v>
      </c>
      <c r="D27" s="211"/>
      <c r="E27" s="211"/>
      <c r="F27" s="211"/>
      <c r="G27" s="111"/>
      <c r="H27" s="112"/>
      <c r="I27" s="116"/>
      <c r="K27" s="117"/>
    </row>
    <row r="28" spans="1:11" ht="15.75">
      <c r="A28" s="109" t="s">
        <v>36</v>
      </c>
      <c r="B28" s="110" t="s">
        <v>241</v>
      </c>
      <c r="C28" s="211" t="s">
        <v>241</v>
      </c>
      <c r="D28" s="211"/>
      <c r="E28" s="211"/>
      <c r="F28" s="211"/>
      <c r="G28" s="111"/>
      <c r="H28" s="112">
        <f>SUM(H29)+SUM(H30)</f>
        <v>37568.69</v>
      </c>
      <c r="I28" s="112">
        <f>SUM(I29)+SUM(I30)</f>
        <v>41971.41</v>
      </c>
      <c r="K28" s="117"/>
    </row>
    <row r="29" spans="1:11" ht="15.75">
      <c r="A29" s="109" t="s">
        <v>242</v>
      </c>
      <c r="B29" s="115" t="s">
        <v>243</v>
      </c>
      <c r="C29" s="211" t="s">
        <v>243</v>
      </c>
      <c r="D29" s="211"/>
      <c r="E29" s="211"/>
      <c r="F29" s="211"/>
      <c r="G29" s="111"/>
      <c r="H29" s="113">
        <v>37568.69</v>
      </c>
      <c r="I29" s="113">
        <v>41971.41</v>
      </c>
      <c r="K29" s="114" t="s">
        <v>244</v>
      </c>
    </row>
    <row r="30" spans="1:11" ht="15.75">
      <c r="A30" s="109" t="s">
        <v>245</v>
      </c>
      <c r="B30" s="115" t="s">
        <v>246</v>
      </c>
      <c r="C30" s="211" t="s">
        <v>246</v>
      </c>
      <c r="D30" s="211"/>
      <c r="E30" s="211"/>
      <c r="F30" s="211"/>
      <c r="G30" s="111"/>
      <c r="H30" s="113"/>
      <c r="I30" s="113"/>
      <c r="K30" s="114" t="s">
        <v>247</v>
      </c>
    </row>
    <row r="31" spans="1:11" ht="15.75">
      <c r="A31" s="105" t="s">
        <v>45</v>
      </c>
      <c r="B31" s="106" t="s">
        <v>248</v>
      </c>
      <c r="C31" s="213" t="s">
        <v>248</v>
      </c>
      <c r="D31" s="213"/>
      <c r="E31" s="213"/>
      <c r="F31" s="213"/>
      <c r="G31" s="107"/>
      <c r="H31" s="108">
        <f>SUM(H32:H45)</f>
        <v>418258.80000000005</v>
      </c>
      <c r="I31" s="108">
        <f>SUM(I32:I45)</f>
        <v>415104.55999999994</v>
      </c>
      <c r="K31" s="118"/>
    </row>
    <row r="32" spans="1:11" ht="15.75">
      <c r="A32" s="109" t="s">
        <v>9</v>
      </c>
      <c r="B32" s="110" t="s">
        <v>249</v>
      </c>
      <c r="C32" s="211" t="s">
        <v>250</v>
      </c>
      <c r="D32" s="210"/>
      <c r="E32" s="210"/>
      <c r="F32" s="210"/>
      <c r="G32" s="111"/>
      <c r="H32" s="113">
        <v>328433.87</v>
      </c>
      <c r="I32" s="113">
        <v>325659.17</v>
      </c>
      <c r="K32" s="114" t="s">
        <v>251</v>
      </c>
    </row>
    <row r="33" spans="1:11" ht="15.75">
      <c r="A33" s="109" t="s">
        <v>16</v>
      </c>
      <c r="B33" s="110" t="s">
        <v>252</v>
      </c>
      <c r="C33" s="211" t="s">
        <v>253</v>
      </c>
      <c r="D33" s="210"/>
      <c r="E33" s="210"/>
      <c r="F33" s="210"/>
      <c r="G33" s="111"/>
      <c r="H33" s="113">
        <v>3537.9999999999991</v>
      </c>
      <c r="I33" s="113">
        <v>3307.6</v>
      </c>
      <c r="K33" s="114" t="s">
        <v>254</v>
      </c>
    </row>
    <row r="34" spans="1:11" ht="15.75">
      <c r="A34" s="109" t="s">
        <v>36</v>
      </c>
      <c r="B34" s="110" t="s">
        <v>255</v>
      </c>
      <c r="C34" s="211" t="s">
        <v>256</v>
      </c>
      <c r="D34" s="210"/>
      <c r="E34" s="210"/>
      <c r="F34" s="210"/>
      <c r="G34" s="111"/>
      <c r="H34" s="113">
        <v>18790</v>
      </c>
      <c r="I34" s="113">
        <v>19885.07</v>
      </c>
      <c r="K34" s="114" t="s">
        <v>257</v>
      </c>
    </row>
    <row r="35" spans="1:11" ht="15.75">
      <c r="A35" s="109" t="s">
        <v>44</v>
      </c>
      <c r="B35" s="110" t="s">
        <v>258</v>
      </c>
      <c r="C35" s="209" t="s">
        <v>259</v>
      </c>
      <c r="D35" s="210"/>
      <c r="E35" s="210"/>
      <c r="F35" s="210"/>
      <c r="G35" s="111"/>
      <c r="H35" s="113"/>
      <c r="I35" s="113"/>
      <c r="K35" s="114" t="s">
        <v>260</v>
      </c>
    </row>
    <row r="36" spans="1:11" ht="15.75">
      <c r="A36" s="109" t="s">
        <v>55</v>
      </c>
      <c r="B36" s="110" t="s">
        <v>261</v>
      </c>
      <c r="C36" s="209" t="s">
        <v>262</v>
      </c>
      <c r="D36" s="210"/>
      <c r="E36" s="210"/>
      <c r="F36" s="210"/>
      <c r="G36" s="111"/>
      <c r="H36" s="113"/>
      <c r="I36" s="113"/>
      <c r="K36" s="114" t="s">
        <v>263</v>
      </c>
    </row>
    <row r="37" spans="1:11" ht="15.75">
      <c r="A37" s="109" t="s">
        <v>264</v>
      </c>
      <c r="B37" s="110" t="s">
        <v>265</v>
      </c>
      <c r="C37" s="209" t="s">
        <v>266</v>
      </c>
      <c r="D37" s="210"/>
      <c r="E37" s="210"/>
      <c r="F37" s="210"/>
      <c r="G37" s="111"/>
      <c r="H37" s="113">
        <v>675.94</v>
      </c>
      <c r="I37" s="113">
        <v>566.66</v>
      </c>
      <c r="K37" s="114" t="s">
        <v>267</v>
      </c>
    </row>
    <row r="38" spans="1:11" ht="15.75">
      <c r="A38" s="109" t="s">
        <v>268</v>
      </c>
      <c r="B38" s="110" t="s">
        <v>269</v>
      </c>
      <c r="C38" s="209" t="s">
        <v>270</v>
      </c>
      <c r="D38" s="210"/>
      <c r="E38" s="210"/>
      <c r="F38" s="210"/>
      <c r="G38" s="111"/>
      <c r="H38" s="113">
        <v>14609.76</v>
      </c>
      <c r="I38" s="113">
        <v>7903.27</v>
      </c>
      <c r="K38" s="114" t="s">
        <v>271</v>
      </c>
    </row>
    <row r="39" spans="1:11" ht="15.75">
      <c r="A39" s="109" t="s">
        <v>272</v>
      </c>
      <c r="B39" s="110" t="s">
        <v>273</v>
      </c>
      <c r="C39" s="211" t="s">
        <v>273</v>
      </c>
      <c r="D39" s="210"/>
      <c r="E39" s="210"/>
      <c r="F39" s="210"/>
      <c r="G39" s="111"/>
      <c r="H39" s="113"/>
      <c r="I39" s="113"/>
      <c r="K39" s="114" t="s">
        <v>274</v>
      </c>
    </row>
    <row r="40" spans="1:11" ht="15.75">
      <c r="A40" s="109" t="s">
        <v>275</v>
      </c>
      <c r="B40" s="110" t="s">
        <v>276</v>
      </c>
      <c r="C40" s="209" t="s">
        <v>276</v>
      </c>
      <c r="D40" s="210"/>
      <c r="E40" s="210"/>
      <c r="F40" s="210"/>
      <c r="G40" s="111"/>
      <c r="H40" s="113">
        <v>48273.890000000007</v>
      </c>
      <c r="I40" s="113">
        <v>54480.31</v>
      </c>
      <c r="K40" s="114" t="s">
        <v>277</v>
      </c>
    </row>
    <row r="41" spans="1:11" ht="15.75" customHeight="1">
      <c r="A41" s="109" t="s">
        <v>278</v>
      </c>
      <c r="B41" s="110" t="s">
        <v>279</v>
      </c>
      <c r="C41" s="211" t="s">
        <v>280</v>
      </c>
      <c r="D41" s="212"/>
      <c r="E41" s="212"/>
      <c r="F41" s="212"/>
      <c r="G41" s="111"/>
      <c r="H41" s="113"/>
      <c r="I41" s="113"/>
      <c r="K41" s="114" t="s">
        <v>281</v>
      </c>
    </row>
    <row r="42" spans="1:11" ht="15.75" customHeight="1">
      <c r="A42" s="109" t="s">
        <v>282</v>
      </c>
      <c r="B42" s="110" t="s">
        <v>283</v>
      </c>
      <c r="C42" s="211" t="s">
        <v>284</v>
      </c>
      <c r="D42" s="210"/>
      <c r="E42" s="210"/>
      <c r="F42" s="210"/>
      <c r="G42" s="111"/>
      <c r="H42" s="113"/>
      <c r="I42" s="113"/>
      <c r="K42" s="114" t="s">
        <v>285</v>
      </c>
    </row>
    <row r="43" spans="1:11" ht="15.75">
      <c r="A43" s="109" t="s">
        <v>286</v>
      </c>
      <c r="B43" s="110" t="s">
        <v>287</v>
      </c>
      <c r="C43" s="211" t="s">
        <v>288</v>
      </c>
      <c r="D43" s="210"/>
      <c r="E43" s="210"/>
      <c r="F43" s="210"/>
      <c r="G43" s="111"/>
      <c r="H43" s="113"/>
      <c r="I43" s="113"/>
      <c r="K43" s="114" t="s">
        <v>289</v>
      </c>
    </row>
    <row r="44" spans="1:11" ht="15.75">
      <c r="A44" s="109" t="s">
        <v>290</v>
      </c>
      <c r="B44" s="110" t="s">
        <v>291</v>
      </c>
      <c r="C44" s="211" t="s">
        <v>292</v>
      </c>
      <c r="D44" s="210"/>
      <c r="E44" s="210"/>
      <c r="F44" s="210"/>
      <c r="G44" s="111"/>
      <c r="H44" s="113">
        <v>3937.34</v>
      </c>
      <c r="I44" s="113">
        <v>3302.48</v>
      </c>
      <c r="K44" s="114" t="s">
        <v>293</v>
      </c>
    </row>
    <row r="45" spans="1:11" ht="15.75">
      <c r="A45" s="109" t="s">
        <v>294</v>
      </c>
      <c r="B45" s="110" t="s">
        <v>295</v>
      </c>
      <c r="C45" s="198" t="s">
        <v>296</v>
      </c>
      <c r="D45" s="199"/>
      <c r="E45" s="199"/>
      <c r="F45" s="200"/>
      <c r="G45" s="111"/>
      <c r="H45" s="113"/>
      <c r="I45" s="113"/>
      <c r="K45" s="114" t="s">
        <v>297</v>
      </c>
    </row>
    <row r="46" spans="1:11" ht="15.75">
      <c r="A46" s="106" t="s">
        <v>47</v>
      </c>
      <c r="B46" s="119" t="s">
        <v>298</v>
      </c>
      <c r="C46" s="204" t="s">
        <v>298</v>
      </c>
      <c r="D46" s="202"/>
      <c r="E46" s="202"/>
      <c r="F46" s="203"/>
      <c r="G46" s="107"/>
      <c r="H46" s="108">
        <f>H21-H31</f>
        <v>55.429999999934807</v>
      </c>
      <c r="I46" s="108">
        <f>I21-I31</f>
        <v>1185.3700000001118</v>
      </c>
      <c r="K46" s="118"/>
    </row>
    <row r="47" spans="1:11" ht="15.75">
      <c r="A47" s="106" t="s">
        <v>58</v>
      </c>
      <c r="B47" s="106" t="s">
        <v>299</v>
      </c>
      <c r="C47" s="201" t="s">
        <v>299</v>
      </c>
      <c r="D47" s="202"/>
      <c r="E47" s="202"/>
      <c r="F47" s="203"/>
      <c r="G47" s="120"/>
      <c r="H47" s="108">
        <f>IF(TYPE(H48)=1,H48,0)-IF(TYPE(H49)=1,H49,0)-IF(TYPE(H50)=1,H50,0)</f>
        <v>0</v>
      </c>
      <c r="I47" s="108">
        <f>IF(TYPE(I48)=1,I48,0)-IF(TYPE(I49)=1,I49,0)-IF(TYPE(I50)=1,I50,0)</f>
        <v>0</v>
      </c>
      <c r="K47" s="118"/>
    </row>
    <row r="48" spans="1:11" ht="15.75">
      <c r="A48" s="115" t="s">
        <v>300</v>
      </c>
      <c r="B48" s="110" t="s">
        <v>301</v>
      </c>
      <c r="C48" s="198" t="s">
        <v>302</v>
      </c>
      <c r="D48" s="199"/>
      <c r="E48" s="199"/>
      <c r="F48" s="200"/>
      <c r="G48" s="121"/>
      <c r="H48" s="112"/>
      <c r="I48" s="113"/>
      <c r="K48" s="117"/>
    </row>
    <row r="49" spans="1:11" ht="15.75">
      <c r="A49" s="115" t="s">
        <v>16</v>
      </c>
      <c r="B49" s="110" t="s">
        <v>303</v>
      </c>
      <c r="C49" s="198" t="s">
        <v>303</v>
      </c>
      <c r="D49" s="199"/>
      <c r="E49" s="199"/>
      <c r="F49" s="200"/>
      <c r="G49" s="121"/>
      <c r="H49" s="113"/>
      <c r="I49" s="113"/>
      <c r="K49" s="114"/>
    </row>
    <row r="50" spans="1:11" ht="15.75">
      <c r="A50" s="115" t="s">
        <v>304</v>
      </c>
      <c r="B50" s="110" t="s">
        <v>305</v>
      </c>
      <c r="C50" s="198" t="s">
        <v>306</v>
      </c>
      <c r="D50" s="199"/>
      <c r="E50" s="199"/>
      <c r="F50" s="200"/>
      <c r="G50" s="121"/>
      <c r="H50" s="113"/>
      <c r="I50" s="113"/>
      <c r="K50" s="114" t="s">
        <v>307</v>
      </c>
    </row>
    <row r="51" spans="1:11" ht="15.75">
      <c r="A51" s="106" t="s">
        <v>63</v>
      </c>
      <c r="B51" s="119" t="s">
        <v>308</v>
      </c>
      <c r="C51" s="204" t="s">
        <v>308</v>
      </c>
      <c r="D51" s="202"/>
      <c r="E51" s="202"/>
      <c r="F51" s="203"/>
      <c r="G51" s="120"/>
      <c r="H51" s="113"/>
      <c r="I51" s="113"/>
      <c r="K51" s="114" t="s">
        <v>309</v>
      </c>
    </row>
    <row r="52" spans="1:11" ht="30" customHeight="1">
      <c r="A52" s="106" t="s">
        <v>75</v>
      </c>
      <c r="B52" s="119" t="s">
        <v>310</v>
      </c>
      <c r="C52" s="205" t="s">
        <v>310</v>
      </c>
      <c r="D52" s="206"/>
      <c r="E52" s="206"/>
      <c r="F52" s="207"/>
      <c r="G52" s="120"/>
      <c r="H52" s="113"/>
      <c r="I52" s="113"/>
      <c r="K52" s="114" t="s">
        <v>311</v>
      </c>
    </row>
    <row r="53" spans="1:11" ht="15.75">
      <c r="A53" s="106" t="s">
        <v>87</v>
      </c>
      <c r="B53" s="119" t="s">
        <v>312</v>
      </c>
      <c r="C53" s="204" t="s">
        <v>312</v>
      </c>
      <c r="D53" s="202"/>
      <c r="E53" s="202"/>
      <c r="F53" s="203"/>
      <c r="G53" s="120"/>
      <c r="H53" s="113"/>
      <c r="I53" s="113"/>
      <c r="K53" s="114" t="s">
        <v>313</v>
      </c>
    </row>
    <row r="54" spans="1:11" ht="30" customHeight="1">
      <c r="A54" s="106" t="s">
        <v>314</v>
      </c>
      <c r="B54" s="106" t="s">
        <v>315</v>
      </c>
      <c r="C54" s="208" t="s">
        <v>315</v>
      </c>
      <c r="D54" s="206"/>
      <c r="E54" s="206"/>
      <c r="F54" s="207"/>
      <c r="G54" s="120"/>
      <c r="H54" s="108">
        <f>SUM(H46,H47,H51,H52,H53)</f>
        <v>55.429999999934807</v>
      </c>
      <c r="I54" s="108">
        <f>SUM(I46,I47,I51,I52,I53)</f>
        <v>1185.3700000001118</v>
      </c>
      <c r="K54" s="118"/>
    </row>
    <row r="55" spans="1:11" ht="15.75">
      <c r="A55" s="106" t="s">
        <v>9</v>
      </c>
      <c r="B55" s="106" t="s">
        <v>316</v>
      </c>
      <c r="C55" s="201" t="s">
        <v>316</v>
      </c>
      <c r="D55" s="202"/>
      <c r="E55" s="202"/>
      <c r="F55" s="203"/>
      <c r="G55" s="120"/>
      <c r="H55" s="113"/>
      <c r="I55" s="113"/>
      <c r="K55" s="114" t="s">
        <v>176</v>
      </c>
    </row>
    <row r="56" spans="1:11" ht="15.75">
      <c r="A56" s="106" t="s">
        <v>317</v>
      </c>
      <c r="B56" s="119" t="s">
        <v>318</v>
      </c>
      <c r="C56" s="204" t="s">
        <v>318</v>
      </c>
      <c r="D56" s="202"/>
      <c r="E56" s="202"/>
      <c r="F56" s="203"/>
      <c r="G56" s="120"/>
      <c r="H56" s="108">
        <f>SUM(H54,H55)</f>
        <v>55.429999999934807</v>
      </c>
      <c r="I56" s="108">
        <f>SUM(I54,I55)</f>
        <v>1185.3700000001118</v>
      </c>
      <c r="K56" s="118"/>
    </row>
    <row r="57" spans="1:11" ht="15.75">
      <c r="A57" s="115" t="s">
        <v>9</v>
      </c>
      <c r="B57" s="110" t="s">
        <v>319</v>
      </c>
      <c r="C57" s="198" t="s">
        <v>319</v>
      </c>
      <c r="D57" s="199"/>
      <c r="E57" s="199"/>
      <c r="F57" s="200"/>
      <c r="G57" s="121"/>
      <c r="H57" s="112"/>
      <c r="I57" s="112"/>
      <c r="K57" s="117"/>
    </row>
    <row r="58" spans="1:11" ht="15.75">
      <c r="A58" s="115" t="s">
        <v>16</v>
      </c>
      <c r="B58" s="110" t="s">
        <v>320</v>
      </c>
      <c r="C58" s="198" t="s">
        <v>320</v>
      </c>
      <c r="D58" s="199"/>
      <c r="E58" s="199"/>
      <c r="F58" s="200"/>
      <c r="G58" s="121"/>
      <c r="H58" s="112"/>
      <c r="I58" s="112"/>
      <c r="K58" s="117"/>
    </row>
    <row r="59" spans="1:11">
      <c r="A59" s="122"/>
      <c r="B59" s="122"/>
      <c r="C59" s="122"/>
      <c r="D59" s="122"/>
      <c r="G59" s="123"/>
      <c r="H59" s="123"/>
      <c r="I59" s="123"/>
    </row>
    <row r="60" spans="1:11" ht="15.75" customHeight="1">
      <c r="A60" s="192" t="s">
        <v>194</v>
      </c>
      <c r="B60" s="192"/>
      <c r="C60" s="192"/>
      <c r="D60" s="192"/>
      <c r="E60" s="192"/>
      <c r="F60" s="192"/>
      <c r="G60" s="124"/>
      <c r="H60" s="193" t="s">
        <v>195</v>
      </c>
      <c r="I60" s="193"/>
    </row>
    <row r="61" spans="1:11" s="102" customFormat="1" ht="18.75" customHeight="1">
      <c r="A61" s="194" t="s">
        <v>321</v>
      </c>
      <c r="B61" s="194"/>
      <c r="C61" s="194"/>
      <c r="D61" s="194"/>
      <c r="E61" s="194"/>
      <c r="F61" s="194"/>
      <c r="G61" s="125" t="s">
        <v>186</v>
      </c>
      <c r="H61" s="195" t="s">
        <v>112</v>
      </c>
      <c r="I61" s="195"/>
    </row>
    <row r="62" spans="1:11" s="102" customFormat="1" ht="10.5" customHeight="1">
      <c r="A62" s="126"/>
      <c r="B62" s="126"/>
      <c r="C62" s="126"/>
      <c r="D62" s="126"/>
      <c r="E62" s="126"/>
      <c r="F62" s="126"/>
      <c r="G62" s="126"/>
      <c r="H62" s="127"/>
      <c r="I62" s="127"/>
    </row>
    <row r="63" spans="1:11" s="102" customFormat="1" ht="15" customHeight="1">
      <c r="A63" s="196" t="s">
        <v>196</v>
      </c>
      <c r="B63" s="196"/>
      <c r="C63" s="196"/>
      <c r="D63" s="196"/>
      <c r="E63" s="196"/>
      <c r="F63" s="196"/>
      <c r="G63" s="128" t="s">
        <v>322</v>
      </c>
      <c r="H63" s="197" t="s">
        <v>197</v>
      </c>
      <c r="I63" s="197"/>
    </row>
    <row r="64" spans="1:11" s="102" customFormat="1" ht="12" customHeight="1">
      <c r="A64" s="190" t="s">
        <v>323</v>
      </c>
      <c r="B64" s="190"/>
      <c r="C64" s="190"/>
      <c r="D64" s="190"/>
      <c r="E64" s="190"/>
      <c r="F64" s="190"/>
      <c r="G64" s="129" t="s">
        <v>324</v>
      </c>
      <c r="H64" s="191" t="s">
        <v>112</v>
      </c>
      <c r="I64" s="191"/>
    </row>
    <row r="67" spans="1:11" ht="12.75" customHeight="1">
      <c r="A67" s="130"/>
      <c r="B67" s="130"/>
      <c r="C67" s="130"/>
      <c r="D67" s="130"/>
      <c r="E67" s="131"/>
      <c r="F67" s="130"/>
      <c r="G67" s="130"/>
      <c r="H67" s="132"/>
      <c r="I67" s="130"/>
      <c r="J67" s="130"/>
      <c r="K67" s="130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showGridLines="0" zoomScaleNormal="80" zoomScaleSheetLayoutView="75" workbookViewId="0">
      <selection activeCell="I18" sqref="I18"/>
    </sheetView>
  </sheetViews>
  <sheetFormatPr defaultRowHeight="15"/>
  <cols>
    <col min="1" max="1" width="6" style="133" customWidth="1"/>
    <col min="2" max="2" width="32.85546875" style="99" customWidth="1"/>
    <col min="3" max="10" width="15.7109375" style="99" customWidth="1"/>
    <col min="11" max="11" width="13.140625" style="99" customWidth="1"/>
    <col min="12" max="13" width="15.7109375" style="99" customWidth="1"/>
    <col min="14" max="14" width="9.140625" style="99"/>
    <col min="15" max="15" width="54.42578125" style="99" customWidth="1"/>
    <col min="16" max="16" width="50.28515625" style="99" customWidth="1"/>
    <col min="17" max="18" width="9.140625" style="99"/>
    <col min="19" max="19" width="50.140625" style="99" customWidth="1"/>
    <col min="20" max="20" width="9.140625" style="99"/>
    <col min="21" max="21" width="50.85546875" style="99" customWidth="1"/>
    <col min="22" max="22" width="9.140625" style="99"/>
    <col min="23" max="23" width="49.7109375" style="99" customWidth="1"/>
    <col min="24" max="24" width="33.85546875" style="99" customWidth="1"/>
    <col min="25" max="16384" width="9.140625" style="99"/>
  </cols>
  <sheetData>
    <row r="1" spans="1:24">
      <c r="I1" s="134"/>
      <c r="J1" s="134"/>
      <c r="K1" s="134"/>
    </row>
    <row r="2" spans="1:24">
      <c r="I2" s="99" t="s">
        <v>325</v>
      </c>
    </row>
    <row r="3" spans="1:24">
      <c r="I3" s="99" t="s">
        <v>326</v>
      </c>
    </row>
    <row r="5" spans="1:24">
      <c r="A5" s="230" t="s">
        <v>327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24">
      <c r="A6" s="230" t="s">
        <v>328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8" spans="1:24">
      <c r="A8" s="230" t="s">
        <v>329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10" spans="1:24">
      <c r="A10" s="228" t="s">
        <v>2</v>
      </c>
      <c r="B10" s="228" t="s">
        <v>330</v>
      </c>
      <c r="C10" s="228" t="s">
        <v>331</v>
      </c>
      <c r="D10" s="228" t="s">
        <v>332</v>
      </c>
      <c r="E10" s="228"/>
      <c r="F10" s="228"/>
      <c r="G10" s="228"/>
      <c r="H10" s="228"/>
      <c r="I10" s="228"/>
      <c r="J10" s="229"/>
      <c r="K10" s="229"/>
      <c r="L10" s="228"/>
      <c r="M10" s="228" t="s">
        <v>333</v>
      </c>
      <c r="O10" s="228" t="s">
        <v>331</v>
      </c>
      <c r="P10" s="228" t="s">
        <v>332</v>
      </c>
      <c r="Q10" s="228"/>
      <c r="R10" s="228"/>
      <c r="S10" s="228"/>
      <c r="T10" s="228"/>
      <c r="U10" s="228"/>
      <c r="V10" s="229"/>
      <c r="W10" s="229"/>
      <c r="X10" s="228"/>
    </row>
    <row r="11" spans="1:24" ht="123" customHeight="1">
      <c r="A11" s="228"/>
      <c r="B11" s="228"/>
      <c r="C11" s="228"/>
      <c r="D11" s="135" t="s">
        <v>334</v>
      </c>
      <c r="E11" s="135" t="s">
        <v>335</v>
      </c>
      <c r="F11" s="135" t="s">
        <v>336</v>
      </c>
      <c r="G11" s="135" t="s">
        <v>337</v>
      </c>
      <c r="H11" s="135" t="s">
        <v>338</v>
      </c>
      <c r="I11" s="136" t="s">
        <v>339</v>
      </c>
      <c r="J11" s="135" t="s">
        <v>340</v>
      </c>
      <c r="K11" s="137" t="s">
        <v>341</v>
      </c>
      <c r="L11" s="138" t="s">
        <v>342</v>
      </c>
      <c r="M11" s="228"/>
      <c r="O11" s="228"/>
      <c r="P11" s="135" t="s">
        <v>334</v>
      </c>
      <c r="Q11" s="135" t="s">
        <v>343</v>
      </c>
      <c r="R11" s="135" t="s">
        <v>336</v>
      </c>
      <c r="S11" s="135" t="s">
        <v>337</v>
      </c>
      <c r="T11" s="135" t="s">
        <v>338</v>
      </c>
      <c r="U11" s="136" t="s">
        <v>339</v>
      </c>
      <c r="V11" s="135" t="s">
        <v>340</v>
      </c>
      <c r="W11" s="137" t="s">
        <v>341</v>
      </c>
      <c r="X11" s="138" t="s">
        <v>342</v>
      </c>
    </row>
    <row r="12" spans="1:24">
      <c r="A12" s="139">
        <v>1</v>
      </c>
      <c r="B12" s="139">
        <v>2</v>
      </c>
      <c r="C12" s="139">
        <v>3</v>
      </c>
      <c r="D12" s="139">
        <v>4</v>
      </c>
      <c r="E12" s="139">
        <v>5</v>
      </c>
      <c r="F12" s="139">
        <v>6</v>
      </c>
      <c r="G12" s="139">
        <v>7</v>
      </c>
      <c r="H12" s="139">
        <v>8</v>
      </c>
      <c r="I12" s="139">
        <v>9</v>
      </c>
      <c r="J12" s="139">
        <v>10</v>
      </c>
      <c r="K12" s="140" t="s">
        <v>344</v>
      </c>
      <c r="L12" s="139">
        <v>12</v>
      </c>
      <c r="M12" s="139">
        <v>13</v>
      </c>
      <c r="O12" s="139">
        <v>3</v>
      </c>
      <c r="P12" s="139">
        <v>4</v>
      </c>
      <c r="Q12" s="139">
        <v>5</v>
      </c>
      <c r="R12" s="139">
        <v>6</v>
      </c>
      <c r="S12" s="139">
        <v>7</v>
      </c>
      <c r="T12" s="139">
        <v>8</v>
      </c>
      <c r="U12" s="139">
        <v>9</v>
      </c>
      <c r="V12" s="139">
        <v>10</v>
      </c>
      <c r="W12" s="140" t="s">
        <v>344</v>
      </c>
      <c r="X12" s="139">
        <v>12</v>
      </c>
    </row>
    <row r="13" spans="1:24" ht="71.25">
      <c r="A13" s="135" t="s">
        <v>345</v>
      </c>
      <c r="B13" s="141" t="s">
        <v>346</v>
      </c>
      <c r="C13" s="142">
        <f t="shared" ref="C13:L13" si="0">SUM(C14:C15)</f>
        <v>2830</v>
      </c>
      <c r="D13" s="142">
        <f t="shared" si="0"/>
        <v>104053.67</v>
      </c>
      <c r="E13" s="142">
        <f t="shared" si="0"/>
        <v>0</v>
      </c>
      <c r="F13" s="142">
        <f t="shared" si="0"/>
        <v>0.25</v>
      </c>
      <c r="G13" s="142">
        <f t="shared" si="0"/>
        <v>0</v>
      </c>
      <c r="H13" s="142">
        <f t="shared" si="0"/>
        <v>0</v>
      </c>
      <c r="I13" s="142">
        <f t="shared" si="0"/>
        <v>-103264.45</v>
      </c>
      <c r="J13" s="142">
        <f t="shared" si="0"/>
        <v>0</v>
      </c>
      <c r="K13" s="142">
        <f t="shared" si="0"/>
        <v>-65.98</v>
      </c>
      <c r="L13" s="142">
        <f t="shared" si="0"/>
        <v>0</v>
      </c>
      <c r="M13" s="142">
        <f t="shared" ref="M13:M25" si="1">SUM(C13:L13)</f>
        <v>3553.4900000000011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ht="15" customHeight="1">
      <c r="A14" s="144" t="s">
        <v>347</v>
      </c>
      <c r="B14" s="145" t="s">
        <v>348</v>
      </c>
      <c r="C14" s="146">
        <v>2830</v>
      </c>
      <c r="D14" s="146">
        <v>2377.11</v>
      </c>
      <c r="E14" s="146">
        <v>805</v>
      </c>
      <c r="F14" s="146">
        <v>0.25</v>
      </c>
      <c r="G14" s="146"/>
      <c r="H14" s="146"/>
      <c r="I14" s="146">
        <v>-3330.9</v>
      </c>
      <c r="J14" s="146"/>
      <c r="K14" s="146"/>
      <c r="L14" s="146"/>
      <c r="M14" s="142">
        <f t="shared" si="1"/>
        <v>2681.4600000000005</v>
      </c>
      <c r="O14" s="147" t="s">
        <v>349</v>
      </c>
      <c r="P14" s="147" t="s">
        <v>350</v>
      </c>
      <c r="Q14" s="147"/>
      <c r="R14" s="147"/>
      <c r="S14" s="147" t="s">
        <v>351</v>
      </c>
      <c r="T14" s="147"/>
      <c r="U14" s="147" t="s">
        <v>352</v>
      </c>
      <c r="V14" s="147"/>
      <c r="W14" s="147" t="s">
        <v>353</v>
      </c>
      <c r="X14" s="148" t="s">
        <v>354</v>
      </c>
    </row>
    <row r="15" spans="1:24" ht="15" customHeight="1">
      <c r="A15" s="144" t="s">
        <v>355</v>
      </c>
      <c r="B15" s="145" t="s">
        <v>356</v>
      </c>
      <c r="C15" s="146"/>
      <c r="D15" s="146">
        <v>101676.56</v>
      </c>
      <c r="E15" s="146">
        <v>-805</v>
      </c>
      <c r="F15" s="146"/>
      <c r="G15" s="146"/>
      <c r="H15" s="146"/>
      <c r="I15" s="146">
        <v>-99933.55</v>
      </c>
      <c r="J15" s="146"/>
      <c r="K15" s="146">
        <v>-65.98</v>
      </c>
      <c r="L15" s="146"/>
      <c r="M15" s="142">
        <f t="shared" si="1"/>
        <v>872.02999999999474</v>
      </c>
      <c r="O15" s="147" t="s">
        <v>357</v>
      </c>
      <c r="P15" s="147" t="s">
        <v>358</v>
      </c>
      <c r="Q15" s="147"/>
      <c r="R15" s="147"/>
      <c r="S15" s="147" t="s">
        <v>359</v>
      </c>
      <c r="T15" s="147"/>
      <c r="U15" s="147" t="s">
        <v>360</v>
      </c>
      <c r="V15" s="147"/>
      <c r="W15" s="147" t="s">
        <v>361</v>
      </c>
      <c r="X15" s="148" t="s">
        <v>362</v>
      </c>
    </row>
    <row r="16" spans="1:24" ht="74.25" customHeight="1">
      <c r="A16" s="135" t="s">
        <v>363</v>
      </c>
      <c r="B16" s="141" t="s">
        <v>364</v>
      </c>
      <c r="C16" s="142">
        <f t="shared" ref="C16:L16" si="2">SUM(C17:C18)</f>
        <v>161669.01999999999</v>
      </c>
      <c r="D16" s="142">
        <f t="shared" si="2"/>
        <v>247681.38</v>
      </c>
      <c r="E16" s="142">
        <f t="shared" si="2"/>
        <v>0</v>
      </c>
      <c r="F16" s="142">
        <f t="shared" si="2"/>
        <v>0</v>
      </c>
      <c r="G16" s="142">
        <f t="shared" si="2"/>
        <v>0</v>
      </c>
      <c r="H16" s="142">
        <f t="shared" si="2"/>
        <v>0</v>
      </c>
      <c r="I16" s="142">
        <f t="shared" si="2"/>
        <v>-246130.59999999998</v>
      </c>
      <c r="J16" s="142">
        <f t="shared" si="2"/>
        <v>0</v>
      </c>
      <c r="K16" s="142">
        <f t="shared" si="2"/>
        <v>0</v>
      </c>
      <c r="L16" s="142">
        <f t="shared" si="2"/>
        <v>0</v>
      </c>
      <c r="M16" s="142">
        <f t="shared" si="1"/>
        <v>163219.80000000005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2"/>
    </row>
    <row r="17" spans="1:25" ht="15" customHeight="1">
      <c r="A17" s="144" t="s">
        <v>365</v>
      </c>
      <c r="B17" s="145" t="s">
        <v>348</v>
      </c>
      <c r="C17" s="146">
        <v>161669.01999999999</v>
      </c>
      <c r="D17" s="146">
        <v>1600</v>
      </c>
      <c r="E17" s="146">
        <v>10552.76</v>
      </c>
      <c r="F17" s="146"/>
      <c r="G17" s="146"/>
      <c r="H17" s="146"/>
      <c r="I17" s="146">
        <f>-4417.49-10552.76</f>
        <v>-14970.25</v>
      </c>
      <c r="J17" s="146"/>
      <c r="K17" s="146"/>
      <c r="L17" s="146"/>
      <c r="M17" s="142">
        <f t="shared" si="1"/>
        <v>158851.53</v>
      </c>
      <c r="O17" s="147" t="s">
        <v>366</v>
      </c>
      <c r="P17" s="147" t="s">
        <v>367</v>
      </c>
      <c r="Q17" s="147"/>
      <c r="R17" s="147"/>
      <c r="S17" s="147" t="s">
        <v>368</v>
      </c>
      <c r="T17" s="147"/>
      <c r="U17" s="147" t="s">
        <v>369</v>
      </c>
      <c r="V17" s="147"/>
      <c r="W17" s="147" t="s">
        <v>370</v>
      </c>
      <c r="X17" s="148" t="s">
        <v>371</v>
      </c>
    </row>
    <row r="18" spans="1:25" ht="15" customHeight="1">
      <c r="A18" s="144" t="s">
        <v>372</v>
      </c>
      <c r="B18" s="145" t="s">
        <v>356</v>
      </c>
      <c r="C18" s="146"/>
      <c r="D18" s="146">
        <v>246081.38</v>
      </c>
      <c r="E18" s="146">
        <v>-10552.76</v>
      </c>
      <c r="F18" s="146"/>
      <c r="G18" s="146"/>
      <c r="H18" s="146"/>
      <c r="I18" s="146">
        <f>-241713.11+10552.76</f>
        <v>-231160.34999999998</v>
      </c>
      <c r="J18" s="146"/>
      <c r="K18" s="146"/>
      <c r="L18" s="146"/>
      <c r="M18" s="142">
        <f t="shared" si="1"/>
        <v>4368.2700000000186</v>
      </c>
      <c r="O18" s="147" t="s">
        <v>373</v>
      </c>
      <c r="P18" s="147" t="s">
        <v>374</v>
      </c>
      <c r="Q18" s="147"/>
      <c r="R18" s="147"/>
      <c r="S18" s="147" t="s">
        <v>375</v>
      </c>
      <c r="T18" s="147"/>
      <c r="U18" s="147" t="s">
        <v>376</v>
      </c>
      <c r="V18" s="147"/>
      <c r="W18" s="147" t="s">
        <v>377</v>
      </c>
      <c r="X18" s="148" t="s">
        <v>378</v>
      </c>
    </row>
    <row r="19" spans="1:25" ht="114.75" customHeight="1">
      <c r="A19" s="135" t="s">
        <v>379</v>
      </c>
      <c r="B19" s="141" t="s">
        <v>380</v>
      </c>
      <c r="C19" s="142">
        <f t="shared" ref="C19:L19" si="3">SUM(C20:C21)</f>
        <v>0</v>
      </c>
      <c r="D19" s="142">
        <f t="shared" si="3"/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SUM(J20:J21)</f>
        <v>0</v>
      </c>
      <c r="K19" s="142">
        <f t="shared" si="3"/>
        <v>0</v>
      </c>
      <c r="L19" s="142">
        <f t="shared" si="3"/>
        <v>0</v>
      </c>
      <c r="M19" s="142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2"/>
    </row>
    <row r="20" spans="1:25" ht="15" customHeight="1">
      <c r="A20" s="144" t="s">
        <v>381</v>
      </c>
      <c r="B20" s="145" t="s">
        <v>348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2">
        <f t="shared" si="1"/>
        <v>0</v>
      </c>
      <c r="O20" s="147" t="s">
        <v>382</v>
      </c>
      <c r="P20" s="147" t="s">
        <v>383</v>
      </c>
      <c r="Q20" s="147"/>
      <c r="R20" s="147"/>
      <c r="S20" s="147" t="s">
        <v>384</v>
      </c>
      <c r="T20" s="147"/>
      <c r="U20" s="147" t="s">
        <v>385</v>
      </c>
      <c r="V20" s="147"/>
      <c r="W20" s="147" t="s">
        <v>386</v>
      </c>
      <c r="X20" s="148" t="s">
        <v>387</v>
      </c>
    </row>
    <row r="21" spans="1:25" ht="15" customHeight="1">
      <c r="A21" s="144" t="s">
        <v>388</v>
      </c>
      <c r="B21" s="145" t="s">
        <v>356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2">
        <f t="shared" si="1"/>
        <v>0</v>
      </c>
      <c r="O21" s="147" t="s">
        <v>389</v>
      </c>
      <c r="P21" s="147" t="s">
        <v>390</v>
      </c>
      <c r="Q21" s="147"/>
      <c r="R21" s="147"/>
      <c r="S21" s="147" t="s">
        <v>391</v>
      </c>
      <c r="T21" s="147"/>
      <c r="U21" s="147" t="s">
        <v>392</v>
      </c>
      <c r="V21" s="147"/>
      <c r="W21" s="147" t="s">
        <v>393</v>
      </c>
      <c r="X21" s="148" t="s">
        <v>394</v>
      </c>
    </row>
    <row r="22" spans="1:25" ht="15" customHeight="1">
      <c r="A22" s="135" t="s">
        <v>395</v>
      </c>
      <c r="B22" s="141" t="s">
        <v>396</v>
      </c>
      <c r="C22" s="142">
        <f t="shared" ref="C22:L22" si="4">SUM(C23:C24)</f>
        <v>3610.55</v>
      </c>
      <c r="D22" s="142">
        <f t="shared" si="4"/>
        <v>597.86</v>
      </c>
      <c r="E22" s="142">
        <f>SUM(E23:E24)</f>
        <v>0</v>
      </c>
      <c r="F22" s="142">
        <f t="shared" si="4"/>
        <v>1965.87</v>
      </c>
      <c r="G22" s="142">
        <f t="shared" si="4"/>
        <v>0</v>
      </c>
      <c r="H22" s="142">
        <f t="shared" si="4"/>
        <v>0</v>
      </c>
      <c r="I22" s="142">
        <f t="shared" si="4"/>
        <v>-4011.8</v>
      </c>
      <c r="J22" s="142">
        <f>SUM(J23:J24)</f>
        <v>0</v>
      </c>
      <c r="K22" s="142">
        <f t="shared" si="4"/>
        <v>0</v>
      </c>
      <c r="L22" s="142">
        <f t="shared" si="4"/>
        <v>0</v>
      </c>
      <c r="M22" s="142">
        <f t="shared" si="1"/>
        <v>2162.4799999999996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2"/>
    </row>
    <row r="23" spans="1:25" ht="15" customHeight="1">
      <c r="A23" s="144" t="s">
        <v>397</v>
      </c>
      <c r="B23" s="145" t="s">
        <v>348</v>
      </c>
      <c r="C23" s="146">
        <v>3610.55</v>
      </c>
      <c r="D23" s="146"/>
      <c r="E23" s="146">
        <v>-1100</v>
      </c>
      <c r="F23" s="146">
        <v>1965.87</v>
      </c>
      <c r="G23" s="146"/>
      <c r="H23" s="146"/>
      <c r="I23" s="146">
        <v>-2441.94</v>
      </c>
      <c r="J23" s="146"/>
      <c r="K23" s="146"/>
      <c r="L23" s="146"/>
      <c r="M23" s="142">
        <f t="shared" si="1"/>
        <v>2034.48</v>
      </c>
      <c r="O23" s="147" t="s">
        <v>398</v>
      </c>
      <c r="P23" s="147" t="s">
        <v>399</v>
      </c>
      <c r="Q23" s="147"/>
      <c r="R23" s="147"/>
      <c r="S23" s="147" t="s">
        <v>400</v>
      </c>
      <c r="T23" s="147"/>
      <c r="U23" s="147" t="s">
        <v>401</v>
      </c>
      <c r="V23" s="147"/>
      <c r="W23" s="147" t="s">
        <v>402</v>
      </c>
      <c r="X23" s="148" t="s">
        <v>403</v>
      </c>
    </row>
    <row r="24" spans="1:25" ht="15" customHeight="1">
      <c r="A24" s="144" t="s">
        <v>404</v>
      </c>
      <c r="B24" s="145" t="s">
        <v>356</v>
      </c>
      <c r="C24" s="146"/>
      <c r="D24" s="146">
        <v>597.86</v>
      </c>
      <c r="E24" s="146">
        <v>1100</v>
      </c>
      <c r="F24" s="146"/>
      <c r="G24" s="146"/>
      <c r="H24" s="146"/>
      <c r="I24" s="146">
        <v>-1569.86</v>
      </c>
      <c r="J24" s="146"/>
      <c r="K24" s="146"/>
      <c r="L24" s="146"/>
      <c r="M24" s="142">
        <f t="shared" si="1"/>
        <v>128.00000000000023</v>
      </c>
      <c r="O24" s="147" t="s">
        <v>405</v>
      </c>
      <c r="P24" s="147" t="s">
        <v>406</v>
      </c>
      <c r="Q24" s="147"/>
      <c r="R24" s="147"/>
      <c r="S24" s="147" t="s">
        <v>407</v>
      </c>
      <c r="T24" s="147"/>
      <c r="U24" s="147" t="s">
        <v>408</v>
      </c>
      <c r="V24" s="147"/>
      <c r="W24" s="147" t="s">
        <v>409</v>
      </c>
      <c r="X24" s="148" t="s">
        <v>410</v>
      </c>
    </row>
    <row r="25" spans="1:25" ht="15" customHeight="1">
      <c r="A25" s="135" t="s">
        <v>411</v>
      </c>
      <c r="B25" s="141" t="s">
        <v>412</v>
      </c>
      <c r="C25" s="149">
        <f t="shared" ref="C25:L25" si="5">SUM(C13,C16,C19,C22)</f>
        <v>168109.56999999998</v>
      </c>
      <c r="D25" s="149">
        <f t="shared" si="5"/>
        <v>352332.91</v>
      </c>
      <c r="E25" s="149">
        <f t="shared" si="5"/>
        <v>0</v>
      </c>
      <c r="F25" s="149">
        <f t="shared" si="5"/>
        <v>1966.12</v>
      </c>
      <c r="G25" s="149">
        <f t="shared" si="5"/>
        <v>0</v>
      </c>
      <c r="H25" s="149">
        <f t="shared" si="5"/>
        <v>0</v>
      </c>
      <c r="I25" s="149">
        <f t="shared" si="5"/>
        <v>-353406.85</v>
      </c>
      <c r="J25" s="149">
        <f t="shared" si="5"/>
        <v>0</v>
      </c>
      <c r="K25" s="149">
        <f t="shared" si="5"/>
        <v>-65.98</v>
      </c>
      <c r="L25" s="149">
        <f t="shared" si="5"/>
        <v>0</v>
      </c>
      <c r="M25" s="149">
        <f t="shared" si="1"/>
        <v>168935.77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9"/>
    </row>
    <row r="26" spans="1:25">
      <c r="A26" s="150" t="s">
        <v>413</v>
      </c>
    </row>
    <row r="27" spans="1:25" s="152" customFormat="1" ht="15" customHeight="1">
      <c r="A27" s="151"/>
      <c r="B27" s="151"/>
      <c r="C27" s="151"/>
      <c r="D27" s="151"/>
      <c r="E27" s="151"/>
    </row>
    <row r="28" spans="1:25" s="152" customFormat="1" ht="15" customHeight="1">
      <c r="A28" s="151"/>
      <c r="B28" s="151"/>
      <c r="C28" s="151"/>
      <c r="D28" s="151"/>
      <c r="E28" s="151"/>
      <c r="Y28" s="132"/>
    </row>
    <row r="29" spans="1:25" s="152" customFormat="1" ht="12.75" customHeight="1">
      <c r="A29" s="130"/>
      <c r="B29" s="130"/>
      <c r="C29" s="130"/>
      <c r="D29" s="130"/>
      <c r="E29" s="131"/>
      <c r="F29" s="130"/>
      <c r="G29" s="130"/>
      <c r="H29" s="130"/>
      <c r="I29" s="130"/>
      <c r="J29" s="130"/>
      <c r="K29" s="130"/>
      <c r="L29" s="130"/>
      <c r="M29" s="130"/>
      <c r="Y29" s="132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4</vt:lpstr>
      <vt:lpstr>'4'!Spausdinti_pavadinimus</vt:lpstr>
      <vt:lpstr>FBA!Spausdinti_pavadinimus</vt:lpstr>
      <vt:lpstr>VRA!Spausdinti_pavadinimus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2017-11-17T08:53:41Z</cp:lastPrinted>
  <dcterms:created xsi:type="dcterms:W3CDTF">2009-07-20T14:30:53Z</dcterms:created>
  <dcterms:modified xsi:type="dcterms:W3CDTF">2018-05-10T07:53:07Z</dcterms:modified>
</cp:coreProperties>
</file>