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FBA" sheetId="5" r:id="rId1"/>
    <sheet name="VRA" sheetId="6" r:id="rId2"/>
    <sheet name="20" sheetId="4" r:id="rId3"/>
  </sheets>
  <definedNames>
    <definedName name="_xlnm.Print_Titles" localSheetId="2">'20'!$10:$12</definedName>
    <definedName name="_xlnm.Print_Titles" localSheetId="0">FBA!$19:$19</definedName>
    <definedName name="_xlnm.Print_Titles" localSheetId="1">VRA!$20:$20</definedName>
  </definedNames>
  <calcPr calcId="125725"/>
</workbook>
</file>

<file path=xl/calcChain.xml><?xml version="1.0" encoding="utf-8"?>
<calcChain xmlns="http://schemas.openxmlformats.org/spreadsheetml/2006/main">
  <c r="I47" i="6"/>
  <c r="H47"/>
  <c r="I31"/>
  <c r="H31"/>
  <c r="I28"/>
  <c r="H28"/>
  <c r="I22"/>
  <c r="I21" s="1"/>
  <c r="I46" s="1"/>
  <c r="I54" s="1"/>
  <c r="I56" s="1"/>
  <c r="H22"/>
  <c r="H21" l="1"/>
  <c r="H46" s="1"/>
  <c r="H54" s="1"/>
  <c r="H56" s="1"/>
  <c r="G90" i="5"/>
  <c r="F90"/>
  <c r="G86"/>
  <c r="F86"/>
  <c r="F84" s="1"/>
  <c r="G75"/>
  <c r="G69" s="1"/>
  <c r="F75"/>
  <c r="F69" s="1"/>
  <c r="G65"/>
  <c r="F65"/>
  <c r="G59"/>
  <c r="F59"/>
  <c r="G54"/>
  <c r="G49" s="1"/>
  <c r="F54"/>
  <c r="F49" s="1"/>
  <c r="G42"/>
  <c r="F42"/>
  <c r="G27"/>
  <c r="F27"/>
  <c r="G21"/>
  <c r="G20" s="1"/>
  <c r="F21"/>
  <c r="F20"/>
  <c r="F41" l="1"/>
  <c r="G64"/>
  <c r="G84"/>
  <c r="G58"/>
  <c r="F58"/>
  <c r="F64"/>
  <c r="F94" s="1"/>
  <c r="G41"/>
  <c r="G94"/>
  <c r="I17" i="4"/>
  <c r="I18"/>
  <c r="E17"/>
  <c r="E18"/>
  <c r="I23"/>
  <c r="I22" s="1"/>
  <c r="I15"/>
  <c r="M15" s="1"/>
  <c r="I14"/>
  <c r="M14" s="1"/>
  <c r="C13"/>
  <c r="C16"/>
  <c r="C19"/>
  <c r="C22"/>
  <c r="D13"/>
  <c r="D16"/>
  <c r="D19"/>
  <c r="D22"/>
  <c r="E13"/>
  <c r="E19"/>
  <c r="E22"/>
  <c r="F13"/>
  <c r="F16"/>
  <c r="F19"/>
  <c r="F22"/>
  <c r="G13"/>
  <c r="G16"/>
  <c r="G19"/>
  <c r="G22"/>
  <c r="H13"/>
  <c r="H16"/>
  <c r="H19"/>
  <c r="H22"/>
  <c r="I19"/>
  <c r="J13"/>
  <c r="J16"/>
  <c r="J19"/>
  <c r="J22"/>
  <c r="K13"/>
  <c r="K16"/>
  <c r="K19"/>
  <c r="K22"/>
  <c r="L13"/>
  <c r="L16"/>
  <c r="L19"/>
  <c r="L22"/>
  <c r="M24"/>
  <c r="M23"/>
  <c r="M21"/>
  <c r="M20"/>
  <c r="E16" l="1"/>
  <c r="J25"/>
  <c r="C25"/>
  <c r="I16"/>
  <c r="M16" s="1"/>
  <c r="M17"/>
  <c r="F25"/>
  <c r="M18"/>
  <c r="I13"/>
  <c r="M13" s="1"/>
  <c r="L25"/>
  <c r="H25"/>
  <c r="M19"/>
  <c r="K25"/>
  <c r="G25"/>
  <c r="M22"/>
  <c r="D25"/>
  <c r="E25"/>
  <c r="I25" l="1"/>
  <c r="M25" s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<sst xmlns="http://schemas.openxmlformats.org/spreadsheetml/2006/main" count="383" uniqueCount="289">
  <si>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</si>
  <si>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</si>
  <si>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</si>
  <si>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</si>
  <si>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</si>
  <si>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</si>
  <si>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</si>
  <si>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</si>
  <si>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</si>
  <si>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</si>
  <si>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</si>
  <si>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</si>
  <si>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</si>
  <si>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</si>
  <si>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</si>
  <si>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</si>
  <si>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</si>
  <si>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</si>
  <si>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</si>
  <si>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</si>
  <si>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</si>
  <si>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</si>
  <si>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</si>
  <si>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</si>
  <si>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</si>
  <si>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</si>
  <si>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</si>
  <si>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</si>
  <si>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</si>
  <si>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</si>
  <si>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</si>
  <si>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</si>
  <si>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</si>
  <si>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</si>
  <si>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</si>
  <si>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</si>
  <si>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</si>
  <si>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</si>
  <si>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</si>
  <si>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</si>
  <si>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</si>
  <si>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</si>
  <si>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</si>
  <si>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</si>
  <si>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lopšelis-darželis "Dobilas"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</si>
  <si>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</si>
  <si>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_________________________________________________________________________________________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</si>
  <si>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</si>
  <si>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</si>
  <si>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>PAGAL  2018.09.30 D. DUOMENIS</t>
  </si>
  <si>
    <t xml:space="preserve">2018.10.12 Nr.   459  </t>
  </si>
  <si>
    <t>(data)</t>
  </si>
  <si>
    <t>Pateikimo valiuta ir tikslumas: eurais arba tūkstančiais eurų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</si>
  <si>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</si>
  <si>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</si>
  <si>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</si>
  <si>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</si>
  <si>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</si>
  <si>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</si>
  <si>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</si>
  <si>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</si>
  <si>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</si>
  <si>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</si>
  <si>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</si>
  <si>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</si>
  <si>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3.1.1.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</si>
  <si>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</si>
  <si>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</si>
  <si>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</si>
  <si>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</si>
  <si>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</si>
  <si>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</si>
  <si>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</si>
  <si>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</si>
  <si>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3.1.2.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</si>
  <si>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</si>
  <si>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</si>
  <si>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</si>
  <si>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</si>
  <si>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</si>
  <si>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</si>
  <si>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</si>
  <si>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</si>
  <si>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</si>
  <si>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</si>
  <si>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</si>
  <si>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</si>
  <si>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</si>
  <si>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</si>
  <si>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</si>
  <si>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</si>
  <si>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</si>
  <si>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</si>
  <si>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</si>
  <si>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</si>
  <si>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</si>
  <si>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</si>
  <si>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</si>
  <si>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</si>
  <si>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</si>
  <si>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</si>
  <si>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</si>
  <si>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</si>
  <si>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</si>
  <si>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</si>
  <si>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</si>
  <si>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3.2.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</si>
  <si>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</si>
  <si>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</si>
  <si>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</si>
  <si>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</si>
  <si>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3.3.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</si>
  <si>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</si>
  <si>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3.4.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</si>
  <si>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</si>
  <si>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</si>
  <si>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</si>
  <si>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</si>
  <si>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</si>
  <si>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</si>
  <si>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</si>
  <si>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</si>
  <si>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3.4.1.</t>
  </si>
  <si>
    <t>III.5</t>
  </si>
  <si>
    <t>Sukauptos gautinos sumos</t>
  </si>
  <si>
    <t>3.4.2.</t>
  </si>
  <si>
    <t>III.6</t>
  </si>
  <si>
    <t>Kitos gautinos sumos</t>
  </si>
  <si>
    <t>Trumpalaikės investicijos</t>
  </si>
  <si>
    <t>V.</t>
  </si>
  <si>
    <t>Pinigai ir pinigų ekvivalentai</t>
  </si>
  <si>
    <t>3.5.</t>
  </si>
  <si>
    <t>IŠ VISO TURTO:</t>
  </si>
  <si>
    <t>D.</t>
  </si>
  <si>
    <t>FINANSAVIMO SUMOS</t>
  </si>
  <si>
    <t>3.6.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</si>
  <si>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</si>
  <si>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</si>
  <si>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</si>
  <si>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</si>
  <si>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</si>
  <si>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</si>
  <si>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</si>
  <si>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3.7.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</si>
  <si>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</si>
  <si>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</si>
  <si>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</si>
  <si>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</si>
  <si>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</si>
  <si>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</si>
  <si>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</si>
  <si>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</si>
  <si>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</si>
  <si>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</si>
  <si>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</si>
  <si>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</si>
  <si>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</si>
  <si>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</si>
  <si>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</si>
  <si>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</si>
  <si>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</si>
  <si>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</si>
  <si>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</si>
  <si>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3.7.1.</t>
  </si>
  <si>
    <t>Su darbo santykiais susiję įsipareigojimai</t>
  </si>
  <si>
    <t>3.7.2.</t>
  </si>
  <si>
    <t>II.11</t>
  </si>
  <si>
    <t>Sukauptos mokėtinos sumos</t>
  </si>
  <si>
    <t>3.7.3.</t>
  </si>
  <si>
    <t>II.12</t>
  </si>
  <si>
    <t>Kiti trumpalaikiai įsipareigojimai</t>
  </si>
  <si>
    <t>3.7.4.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</si>
  <si>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</si>
  <si>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</si>
  <si>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</si>
  <si>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</si>
  <si>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</si>
  <si>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</si>
  <si>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</si>
  <si>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</si>
  <si>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3.8.</t>
  </si>
  <si>
    <t>IV.1</t>
  </si>
  <si>
    <t>Einamųjų metų perviršis ar deficitas</t>
  </si>
  <si>
    <t>3.8.1.</t>
  </si>
  <si>
    <t>IV.2</t>
  </si>
  <si>
    <t>Ankstesnių metų perviršis ar deficitas</t>
  </si>
  <si>
    <t>3.8.2.</t>
  </si>
  <si>
    <t>G.</t>
  </si>
  <si>
    <t>MAŽUMOS DALIS</t>
  </si>
  <si>
    <t>IŠ VISO FINANSAVIMO SUMŲ, ĮSIPAREIGOJIMŲ, GRYNOJO TURTO IR MAŽUMOS DALIES:</t>
  </si>
  <si>
    <t>Direktore</t>
  </si>
  <si>
    <t>Vilma Barauskiene</t>
  </si>
  <si>
    <t>(viešojo sektoriaus subjekto vadovas arba jo įgaliotas administracijos vadovas)</t>
  </si>
  <si>
    <t>(parašas)</t>
  </si>
  <si>
    <t>(vardas ir pavardė)</t>
  </si>
  <si>
    <t>Vyr.buhaltere</t>
  </si>
  <si>
    <t>Neringa Dunduliene</t>
  </si>
  <si>
    <t xml:space="preserve">        (vyriausiasis buhalteris (buhalteris)                 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</si>
  <si>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</si>
  <si>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</si>
  <si>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</si>
  <si>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</si>
  <si>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</si>
  <si>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</si>
  <si>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</si>
  <si>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</si>
  <si>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2018.10.12 Nr.     458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</si>
  <si>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</si>
  <si>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</si>
  <si>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</si>
  <si>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</si>
  <si>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</si>
  <si>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</si>
  <si>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</si>
  <si>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</si>
  <si>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</si>
  <si>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</si>
  <si>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</si>
  <si>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</si>
  <si>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</si>
  <si>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</si>
  <si>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</si>
  <si>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</si>
  <si>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</si>
  <si>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</si>
  <si>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</si>
  <si>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</si>
  <si>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</si>
  <si>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</si>
  <si>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</si>
  <si>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</si>
  <si>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</si>
  <si>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</si>
  <si>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</si>
  <si>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</si>
  <si>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</si>
  <si>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</si>
  <si>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</si>
  <si>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</si>
  <si>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</si>
  <si>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</si>
  <si>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</si>
  <si>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</si>
  <si>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</si>
  <si>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</si>
  <si>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</si>
  <si>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</si>
  <si>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</si>
  <si>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</si>
  <si>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</si>
  <si>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</si>
  <si>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</si>
  <si>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</si>
  <si>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</si>
  <si>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</si>
  <si>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</si>
  <si>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</si>
  <si>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</si>
  <si>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</si>
  <si>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</si>
  <si>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</si>
  <si>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</si>
  <si>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</si>
  <si>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</si>
  <si>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</si>
  <si>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</si>
  <si>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</si>
  <si>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</si>
  <si>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</si>
  <si>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</si>
  <si>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</si>
  <si>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</si>
  <si>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</si>
  <si>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</si>
  <si>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</si>
  <si>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</si>
  <si>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</si>
  <si>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</si>
  <si>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</si>
  <si>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</si>
  <si>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</si>
  <si>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</si>
  <si>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Vilma Barauskienė</t>
  </si>
  <si>
    <t xml:space="preserve">(viešojo sektoriaus subjekto vadovas arba jo įgaliotas administracijos vadovas)                           </t>
  </si>
  <si>
    <t>Vyr.buhalterė</t>
  </si>
  <si>
    <t>____________</t>
  </si>
  <si>
    <t>Neringa Dundulienė</t>
  </si>
  <si>
    <t xml:space="preserve">vyriausiasis buhalteris (buhalteris)       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</si>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</sst>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0"/>
      <name val="Arial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5" fillId="3" borderId="0" xfId="1" applyFont="1" applyFill="1" applyBorder="1" applyAlignment="1">
      <alignment vertical="center"/>
    </xf>
    <xf numFmtId="0" fontId="5" fillId="3" borderId="0" xfId="1" applyFont="1" applyFill="1" applyBorder="1" applyAlignment="1">
      <alignment vertical="center" wrapText="1"/>
    </xf>
    <xf numFmtId="0" fontId="7" fillId="3" borderId="0" xfId="1" applyFont="1" applyFill="1" applyBorder="1" applyAlignment="1">
      <alignment vertical="center"/>
    </xf>
    <xf numFmtId="0" fontId="5" fillId="3" borderId="0" xfId="1" applyFont="1" applyFill="1" applyAlignment="1">
      <alignment vertical="center"/>
    </xf>
    <xf numFmtId="0" fontId="5" fillId="3" borderId="0" xfId="1" applyFont="1" applyFill="1" applyAlignment="1">
      <alignment vertical="center" wrapText="1"/>
    </xf>
    <xf numFmtId="0" fontId="7" fillId="3" borderId="0" xfId="1" applyFont="1" applyFill="1" applyAlignment="1">
      <alignment horizontal="center" vertical="center" wrapText="1"/>
    </xf>
    <xf numFmtId="0" fontId="13" fillId="3" borderId="0" xfId="1" applyFont="1" applyFill="1" applyAlignment="1">
      <alignment horizontal="center" vertical="center" wrapText="1"/>
    </xf>
    <xf numFmtId="0" fontId="13" fillId="3" borderId="0" xfId="1" applyFont="1" applyFill="1" applyAlignment="1">
      <alignment vertical="center" wrapText="1"/>
    </xf>
    <xf numFmtId="0" fontId="5" fillId="3" borderId="0" xfId="1" applyFont="1" applyFill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3" borderId="6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vertical="center"/>
    </xf>
    <xf numFmtId="0" fontId="17" fillId="3" borderId="8" xfId="1" applyFont="1" applyFill="1" applyBorder="1" applyAlignment="1">
      <alignment horizontal="left" vertical="center"/>
    </xf>
    <xf numFmtId="0" fontId="17" fillId="3" borderId="8" xfId="1" applyFont="1" applyFill="1" applyBorder="1" applyAlignment="1">
      <alignment horizontal="left" vertical="center" wrapText="1"/>
    </xf>
    <xf numFmtId="2" fontId="5" fillId="3" borderId="4" xfId="1" applyNumberFormat="1" applyFont="1" applyFill="1" applyBorder="1" applyAlignment="1">
      <alignment horizontal="right" vertical="center"/>
    </xf>
    <xf numFmtId="0" fontId="5" fillId="3" borderId="6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 wrapText="1"/>
    </xf>
    <xf numFmtId="16" fontId="5" fillId="3" borderId="7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left" vertical="center" wrapText="1"/>
    </xf>
    <xf numFmtId="16" fontId="5" fillId="3" borderId="1" xfId="1" applyNumberFormat="1" applyFont="1" applyFill="1" applyBorder="1" applyAlignment="1">
      <alignment horizontal="center" vertical="center" wrapText="1"/>
    </xf>
    <xf numFmtId="49" fontId="5" fillId="3" borderId="6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left" vertical="center"/>
    </xf>
    <xf numFmtId="0" fontId="5" fillId="3" borderId="10" xfId="1" applyFont="1" applyFill="1" applyBorder="1" applyAlignment="1">
      <alignment horizontal="left" vertical="center"/>
    </xf>
    <xf numFmtId="0" fontId="5" fillId="3" borderId="10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16" fontId="5" fillId="3" borderId="1" xfId="1" quotePrefix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/>
    </xf>
    <xf numFmtId="16" fontId="5" fillId="0" borderId="1" xfId="1" applyNumberFormat="1" applyFont="1" applyFill="1" applyBorder="1" applyAlignment="1">
      <alignment horizontal="center" vertical="center"/>
    </xf>
    <xf numFmtId="0" fontId="5" fillId="3" borderId="1" xfId="1" quotePrefix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 wrapText="1"/>
    </xf>
    <xf numFmtId="0" fontId="17" fillId="3" borderId="6" xfId="1" applyFont="1" applyFill="1" applyBorder="1" applyAlignment="1">
      <alignment horizontal="left" vertical="center"/>
    </xf>
    <xf numFmtId="0" fontId="17" fillId="3" borderId="7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/>
    </xf>
    <xf numFmtId="0" fontId="5" fillId="3" borderId="2" xfId="1" quotePrefix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 wrapText="1"/>
    </xf>
    <xf numFmtId="0" fontId="17" fillId="0" borderId="6" xfId="1" applyFont="1" applyFill="1" applyBorder="1" applyAlignment="1">
      <alignment horizontal="left" vertical="center"/>
    </xf>
    <xf numFmtId="0" fontId="17" fillId="0" borderId="7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/>
    </xf>
    <xf numFmtId="0" fontId="7" fillId="3" borderId="11" xfId="1" applyFont="1" applyFill="1" applyBorder="1" applyAlignment="1">
      <alignment horizontal="left" vertical="center"/>
    </xf>
    <xf numFmtId="0" fontId="7" fillId="3" borderId="1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7" fillId="3" borderId="7" xfId="1" applyFont="1" applyFill="1" applyBorder="1" applyAlignment="1">
      <alignment horizontal="left" vertical="center" wrapText="1"/>
    </xf>
    <xf numFmtId="2" fontId="5" fillId="3" borderId="1" xfId="1" applyNumberFormat="1" applyFont="1" applyFill="1" applyBorder="1" applyAlignment="1">
      <alignment horizontal="right" vertical="center"/>
    </xf>
    <xf numFmtId="0" fontId="7" fillId="3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10" fillId="3" borderId="5" xfId="1" applyFill="1" applyBorder="1" applyAlignment="1">
      <alignment vertical="center" wrapText="1"/>
    </xf>
    <xf numFmtId="0" fontId="10" fillId="0" borderId="5" xfId="1" applyFill="1" applyBorder="1" applyAlignment="1">
      <alignment vertical="center" wrapText="1"/>
    </xf>
    <xf numFmtId="0" fontId="10" fillId="0" borderId="0" xfId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6" fillId="0" borderId="0" xfId="1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right" vertical="center"/>
    </xf>
    <xf numFmtId="2" fontId="18" fillId="3" borderId="4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2" fontId="18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8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center" vertical="center" wrapText="1"/>
    </xf>
    <xf numFmtId="0" fontId="10" fillId="3" borderId="0" xfId="1" applyFill="1" applyAlignment="1">
      <alignment horizontal="left" vertical="center" wrapText="1"/>
    </xf>
    <xf numFmtId="0" fontId="10" fillId="3" borderId="0" xfId="1" applyFill="1" applyAlignment="1">
      <alignment horizontal="center" vertical="center" wrapText="1"/>
    </xf>
    <xf numFmtId="0" fontId="5" fillId="3" borderId="0" xfId="1" applyFont="1" applyFill="1" applyAlignment="1">
      <alignment horizontal="left" vertical="center" wrapText="1"/>
    </xf>
    <xf numFmtId="0" fontId="5" fillId="3" borderId="0" xfId="1" applyFont="1" applyFill="1" applyAlignment="1">
      <alignment horizontal="center" vertical="center" wrapText="1"/>
    </xf>
    <xf numFmtId="0" fontId="10" fillId="0" borderId="0" xfId="1" applyFill="1" applyAlignment="1">
      <alignment horizontal="left" vertical="center" wrapText="1"/>
    </xf>
    <xf numFmtId="0" fontId="10" fillId="0" borderId="0" xfId="1" applyFill="1" applyAlignment="1">
      <alignment horizontal="center" vertical="center" wrapText="1"/>
    </xf>
    <xf numFmtId="0" fontId="16" fillId="0" borderId="5" xfId="1" applyFont="1" applyFill="1" applyBorder="1" applyAlignment="1">
      <alignment horizontal="right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0" fillId="0" borderId="0" xfId="1" applyFill="1" applyAlignment="1">
      <alignment vertical="center" wrapText="1"/>
    </xf>
    <xf numFmtId="0" fontId="5" fillId="3" borderId="0" xfId="1" applyFont="1" applyFill="1" applyAlignment="1">
      <alignment vertical="center" wrapText="1"/>
    </xf>
    <xf numFmtId="0" fontId="10" fillId="3" borderId="0" xfId="1" applyFill="1" applyAlignment="1">
      <alignment vertical="center" wrapText="1"/>
    </xf>
    <xf numFmtId="0" fontId="7" fillId="3" borderId="0" xfId="1" applyFont="1" applyFill="1" applyAlignment="1">
      <alignment horizontal="center" vertical="center" wrapText="1"/>
    </xf>
    <xf numFmtId="0" fontId="13" fillId="3" borderId="0" xfId="1" applyFont="1" applyFill="1" applyAlignment="1">
      <alignment horizontal="center" vertical="center" wrapText="1"/>
    </xf>
    <xf numFmtId="0" fontId="13" fillId="3" borderId="0" xfId="1" applyFont="1" applyFill="1" applyAlignment="1">
      <alignment vertical="center" wrapText="1"/>
    </xf>
    <xf numFmtId="0" fontId="14" fillId="3" borderId="0" xfId="1" applyFont="1" applyFill="1" applyAlignment="1">
      <alignment horizontal="center" vertical="center" wrapText="1"/>
    </xf>
    <xf numFmtId="0" fontId="15" fillId="3" borderId="0" xfId="1" applyFont="1" applyFill="1" applyAlignment="1">
      <alignment horizontal="center" vertical="center" wrapText="1"/>
    </xf>
    <xf numFmtId="0" fontId="15" fillId="3" borderId="0" xfId="1" applyFont="1" applyFill="1" applyAlignment="1">
      <alignment vertical="center" wrapText="1"/>
    </xf>
    <xf numFmtId="0" fontId="10" fillId="3" borderId="0" xfId="1" applyFont="1" applyFill="1" applyAlignment="1">
      <alignment vertical="center" wrapText="1"/>
    </xf>
    <xf numFmtId="0" fontId="11" fillId="3" borderId="0" xfId="1" applyFont="1" applyFill="1" applyBorder="1" applyAlignment="1">
      <alignment wrapText="1"/>
    </xf>
    <xf numFmtId="0" fontId="12" fillId="0" borderId="0" xfId="1" applyFont="1" applyAlignment="1"/>
    <xf numFmtId="0" fontId="11" fillId="3" borderId="0" xfId="1" applyFont="1" applyFill="1" applyBorder="1" applyAlignment="1">
      <alignment vertical="center" wrapText="1"/>
    </xf>
    <xf numFmtId="0" fontId="12" fillId="0" borderId="0" xfId="1" applyFont="1" applyAlignment="1">
      <alignment vertical="center"/>
    </xf>
    <xf numFmtId="0" fontId="10" fillId="0" borderId="0" xfId="1" applyAlignment="1">
      <alignment vertical="center"/>
    </xf>
    <xf numFmtId="0" fontId="5" fillId="3" borderId="5" xfId="1" applyFont="1" applyFill="1" applyBorder="1" applyAlignment="1">
      <alignment horizontal="center" vertical="center" wrapText="1"/>
    </xf>
    <xf numFmtId="0" fontId="10" fillId="3" borderId="5" xfId="1" applyFill="1" applyBorder="1" applyAlignment="1">
      <alignment horizontal="center" vertical="center" wrapText="1"/>
    </xf>
    <xf numFmtId="0" fontId="10" fillId="3" borderId="5" xfId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30" fillId="0" borderId="7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19" fillId="0" borderId="6" xfId="0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19" fillId="0" borderId="6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2">
    <cellStyle name="Paprastas" xfId="0" builtinId="0"/>
    <cellStyle name="Paprastas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tabSelected="1" zoomScaleNormal="100" zoomScaleSheetLayoutView="100" workbookViewId="0">
      <selection activeCell="K19" sqref="K19"/>
    </sheetView>
  </sheetViews>
  <sheetFormatPr defaultRowHeight="12.75"/>
  <cols>
    <col min="1" max="1" width="10.5703125" style="24" customWidth="1"/>
    <col min="2" max="2" width="3.140625" style="25" customWidth="1"/>
    <col min="3" max="3" width="2.7109375" style="25" customWidth="1"/>
    <col min="4" max="4" width="59" style="25" customWidth="1"/>
    <col min="5" max="5" width="7.7109375" style="22" customWidth="1"/>
    <col min="6" max="6" width="11.85546875" style="24" customWidth="1"/>
    <col min="7" max="7" width="12.85546875" style="24" customWidth="1"/>
    <col min="8" max="8" width="5.28515625" style="24" customWidth="1"/>
    <col min="9" max="16384" width="9.140625" style="24"/>
  </cols>
  <sheetData>
    <row r="1" spans="1:7">
      <c r="A1" s="21"/>
      <c r="B1" s="22"/>
      <c r="C1" s="22"/>
      <c r="D1" s="22"/>
      <c r="E1" s="23"/>
      <c r="F1" s="21"/>
      <c r="G1" s="21"/>
    </row>
    <row r="2" spans="1:7">
      <c r="E2" s="172" t="s">
        <v>41</v>
      </c>
      <c r="F2" s="173"/>
      <c r="G2" s="173"/>
    </row>
    <row r="3" spans="1:7">
      <c r="E3" s="174" t="s">
        <v>42</v>
      </c>
      <c r="F3" s="175"/>
      <c r="G3" s="175"/>
    </row>
    <row r="5" spans="1:7">
      <c r="A5" s="165" t="s">
        <v>43</v>
      </c>
      <c r="B5" s="166"/>
      <c r="C5" s="166"/>
      <c r="D5" s="166"/>
      <c r="E5" s="166"/>
      <c r="F5" s="164"/>
      <c r="G5" s="164"/>
    </row>
    <row r="6" spans="1:7">
      <c r="A6" s="176"/>
      <c r="B6" s="176"/>
      <c r="C6" s="176"/>
      <c r="D6" s="176"/>
      <c r="E6" s="176"/>
      <c r="F6" s="176"/>
      <c r="G6" s="176"/>
    </row>
    <row r="7" spans="1:7">
      <c r="A7" s="177" t="s">
        <v>44</v>
      </c>
      <c r="B7" s="178"/>
      <c r="C7" s="178"/>
      <c r="D7" s="178"/>
      <c r="E7" s="178"/>
      <c r="F7" s="179"/>
      <c r="G7" s="179"/>
    </row>
    <row r="8" spans="1:7">
      <c r="A8" s="148" t="s">
        <v>45</v>
      </c>
      <c r="B8" s="146"/>
      <c r="C8" s="146"/>
      <c r="D8" s="146"/>
      <c r="E8" s="146"/>
      <c r="F8" s="164"/>
      <c r="G8" s="164"/>
    </row>
    <row r="9" spans="1:7" ht="12.75" customHeight="1">
      <c r="A9" s="148" t="s">
        <v>46</v>
      </c>
      <c r="B9" s="146"/>
      <c r="C9" s="146"/>
      <c r="D9" s="146"/>
      <c r="E9" s="146"/>
      <c r="F9" s="164"/>
      <c r="G9" s="164"/>
    </row>
    <row r="10" spans="1:7">
      <c r="A10" s="144" t="s">
        <v>47</v>
      </c>
      <c r="B10" s="150"/>
      <c r="C10" s="150"/>
      <c r="D10" s="150"/>
      <c r="E10" s="150"/>
      <c r="F10" s="162"/>
      <c r="G10" s="162"/>
    </row>
    <row r="11" spans="1:7">
      <c r="A11" s="162"/>
      <c r="B11" s="162"/>
      <c r="C11" s="162"/>
      <c r="D11" s="162"/>
      <c r="E11" s="162"/>
      <c r="F11" s="162"/>
      <c r="G11" s="162"/>
    </row>
    <row r="12" spans="1:7">
      <c r="A12" s="163"/>
      <c r="B12" s="164"/>
      <c r="C12" s="164"/>
      <c r="D12" s="164"/>
      <c r="E12" s="164"/>
    </row>
    <row r="13" spans="1:7">
      <c r="A13" s="165" t="s">
        <v>48</v>
      </c>
      <c r="B13" s="166"/>
      <c r="C13" s="166"/>
      <c r="D13" s="166"/>
      <c r="E13" s="166"/>
      <c r="F13" s="167"/>
      <c r="G13" s="167"/>
    </row>
    <row r="14" spans="1:7">
      <c r="A14" s="165" t="s">
        <v>49</v>
      </c>
      <c r="B14" s="166"/>
      <c r="C14" s="166"/>
      <c r="D14" s="166"/>
      <c r="E14" s="166"/>
      <c r="F14" s="167"/>
      <c r="G14" s="167"/>
    </row>
    <row r="15" spans="1:7">
      <c r="A15" s="26"/>
      <c r="B15" s="27"/>
      <c r="C15" s="27"/>
      <c r="D15" s="27"/>
      <c r="E15" s="27"/>
      <c r="F15" s="28"/>
      <c r="G15" s="28"/>
    </row>
    <row r="16" spans="1:7">
      <c r="A16" s="168" t="s">
        <v>50</v>
      </c>
      <c r="B16" s="169"/>
      <c r="C16" s="169"/>
      <c r="D16" s="169"/>
      <c r="E16" s="169"/>
      <c r="F16" s="170"/>
      <c r="G16" s="170"/>
    </row>
    <row r="17" spans="1:7">
      <c r="A17" s="148" t="s">
        <v>51</v>
      </c>
      <c r="B17" s="148"/>
      <c r="C17" s="148"/>
      <c r="D17" s="148"/>
      <c r="E17" s="148"/>
      <c r="F17" s="171"/>
      <c r="G17" s="171"/>
    </row>
    <row r="18" spans="1:7" ht="12.75" customHeight="1">
      <c r="A18" s="26"/>
      <c r="B18" s="29"/>
      <c r="C18" s="29"/>
      <c r="D18" s="151" t="s">
        <v>52</v>
      </c>
      <c r="E18" s="151"/>
      <c r="F18" s="151"/>
      <c r="G18" s="151"/>
    </row>
    <row r="19" spans="1:7" ht="67.5" customHeight="1">
      <c r="A19" s="30" t="s">
        <v>0</v>
      </c>
      <c r="B19" s="152" t="s">
        <v>53</v>
      </c>
      <c r="C19" s="153"/>
      <c r="D19" s="154"/>
      <c r="E19" s="31" t="s">
        <v>54</v>
      </c>
      <c r="F19" s="32" t="s">
        <v>55</v>
      </c>
      <c r="G19" s="32" t="s">
        <v>56</v>
      </c>
    </row>
    <row r="20" spans="1:7" s="25" customFormat="1" ht="12.75" customHeight="1">
      <c r="A20" s="32" t="s">
        <v>57</v>
      </c>
      <c r="B20" s="33" t="s">
        <v>58</v>
      </c>
      <c r="C20" s="34"/>
      <c r="D20" s="35"/>
      <c r="E20" s="36"/>
      <c r="F20" s="37">
        <f>SUM(F21,F27,F38,F39)</f>
        <v>158735.79999999999</v>
      </c>
      <c r="G20" s="37">
        <f>SUM(G21,G27,G38,G39)</f>
        <v>161393.30999999997</v>
      </c>
    </row>
    <row r="21" spans="1:7" s="25" customFormat="1" ht="12.75" customHeight="1">
      <c r="A21" s="38" t="s">
        <v>59</v>
      </c>
      <c r="B21" s="39" t="s">
        <v>60</v>
      </c>
      <c r="C21" s="40"/>
      <c r="D21" s="41"/>
      <c r="E21" s="36"/>
      <c r="F21" s="42">
        <f>SUM(F22:F26)</f>
        <v>403.7299999999999</v>
      </c>
      <c r="G21" s="42">
        <f>SUM(G22:G26)</f>
        <v>170.32999999999993</v>
      </c>
    </row>
    <row r="22" spans="1:7" s="25" customFormat="1" ht="12.75" customHeight="1">
      <c r="A22" s="36" t="s">
        <v>61</v>
      </c>
      <c r="B22" s="43"/>
      <c r="C22" s="44" t="s">
        <v>62</v>
      </c>
      <c r="D22" s="45"/>
      <c r="E22" s="46"/>
      <c r="F22" s="42"/>
      <c r="G22" s="42"/>
    </row>
    <row r="23" spans="1:7" s="25" customFormat="1" ht="12.75" customHeight="1">
      <c r="A23" s="36" t="s">
        <v>63</v>
      </c>
      <c r="B23" s="43"/>
      <c r="C23" s="44" t="s">
        <v>64</v>
      </c>
      <c r="D23" s="47"/>
      <c r="E23" s="48" t="s">
        <v>65</v>
      </c>
      <c r="F23" s="42">
        <v>403.7299999999999</v>
      </c>
      <c r="G23" s="42">
        <v>170.32999999999993</v>
      </c>
    </row>
    <row r="24" spans="1:7" s="25" customFormat="1" ht="12.75" customHeight="1">
      <c r="A24" s="36" t="s">
        <v>66</v>
      </c>
      <c r="B24" s="43"/>
      <c r="C24" s="44" t="s">
        <v>67</v>
      </c>
      <c r="D24" s="47"/>
      <c r="E24" s="48"/>
      <c r="F24" s="42"/>
      <c r="G24" s="42"/>
    </row>
    <row r="25" spans="1:7" s="25" customFormat="1" ht="12.75" customHeight="1">
      <c r="A25" s="36" t="s">
        <v>68</v>
      </c>
      <c r="B25" s="43"/>
      <c r="C25" s="44" t="s">
        <v>69</v>
      </c>
      <c r="D25" s="47"/>
      <c r="E25" s="38"/>
      <c r="F25" s="42"/>
      <c r="G25" s="42"/>
    </row>
    <row r="26" spans="1:7" s="25" customFormat="1" ht="12.75" customHeight="1">
      <c r="A26" s="49" t="s">
        <v>70</v>
      </c>
      <c r="B26" s="43"/>
      <c r="C26" s="50" t="s">
        <v>71</v>
      </c>
      <c r="D26" s="45"/>
      <c r="E26" s="38"/>
      <c r="F26" s="42"/>
      <c r="G26" s="42"/>
    </row>
    <row r="27" spans="1:7" s="25" customFormat="1" ht="12.75" customHeight="1">
      <c r="A27" s="51" t="s">
        <v>72</v>
      </c>
      <c r="B27" s="52" t="s">
        <v>73</v>
      </c>
      <c r="C27" s="53"/>
      <c r="D27" s="54"/>
      <c r="E27" s="38" t="s">
        <v>74</v>
      </c>
      <c r="F27" s="42">
        <f>SUM(F28:F37)</f>
        <v>158332.06999999998</v>
      </c>
      <c r="G27" s="42">
        <f>SUM(G28:G37)</f>
        <v>161222.97999999998</v>
      </c>
    </row>
    <row r="28" spans="1:7" s="25" customFormat="1" ht="12.75" customHeight="1">
      <c r="A28" s="36" t="s">
        <v>75</v>
      </c>
      <c r="B28" s="43"/>
      <c r="C28" s="44" t="s">
        <v>76</v>
      </c>
      <c r="D28" s="47"/>
      <c r="E28" s="48"/>
      <c r="F28" s="42"/>
      <c r="G28" s="42"/>
    </row>
    <row r="29" spans="1:7" s="25" customFormat="1" ht="12.75" customHeight="1">
      <c r="A29" s="36" t="s">
        <v>77</v>
      </c>
      <c r="B29" s="43"/>
      <c r="C29" s="44" t="s">
        <v>78</v>
      </c>
      <c r="D29" s="47"/>
      <c r="E29" s="48"/>
      <c r="F29" s="42">
        <v>145693.10999999999</v>
      </c>
      <c r="G29" s="42">
        <v>147738.99</v>
      </c>
    </row>
    <row r="30" spans="1:7" s="25" customFormat="1" ht="12.75" customHeight="1">
      <c r="A30" s="36" t="s">
        <v>79</v>
      </c>
      <c r="B30" s="43"/>
      <c r="C30" s="44" t="s">
        <v>80</v>
      </c>
      <c r="D30" s="47"/>
      <c r="E30" s="48"/>
      <c r="F30" s="42">
        <v>8323.0599999999977</v>
      </c>
      <c r="G30" s="42">
        <v>8667.3099999999977</v>
      </c>
    </row>
    <row r="31" spans="1:7" s="25" customFormat="1" ht="12.75" customHeight="1">
      <c r="A31" s="36" t="s">
        <v>81</v>
      </c>
      <c r="B31" s="43"/>
      <c r="C31" s="44" t="s">
        <v>82</v>
      </c>
      <c r="D31" s="47"/>
      <c r="E31" s="48"/>
      <c r="F31" s="42"/>
      <c r="G31" s="42"/>
    </row>
    <row r="32" spans="1:7" s="25" customFormat="1" ht="12.75" customHeight="1">
      <c r="A32" s="36" t="s">
        <v>83</v>
      </c>
      <c r="B32" s="43"/>
      <c r="C32" s="44" t="s">
        <v>84</v>
      </c>
      <c r="D32" s="47"/>
      <c r="E32" s="48"/>
      <c r="F32" s="42">
        <v>4315.8999999999996</v>
      </c>
      <c r="G32" s="42">
        <v>4816.6799999999994</v>
      </c>
    </row>
    <row r="33" spans="1:7" s="25" customFormat="1" ht="12.75" customHeight="1">
      <c r="A33" s="36" t="s">
        <v>85</v>
      </c>
      <c r="B33" s="43"/>
      <c r="C33" s="44" t="s">
        <v>86</v>
      </c>
      <c r="D33" s="47"/>
      <c r="E33" s="48"/>
      <c r="F33" s="42"/>
      <c r="G33" s="42"/>
    </row>
    <row r="34" spans="1:7" s="25" customFormat="1" ht="12.75" customHeight="1">
      <c r="A34" s="36" t="s">
        <v>87</v>
      </c>
      <c r="B34" s="43"/>
      <c r="C34" s="44" t="s">
        <v>88</v>
      </c>
      <c r="D34" s="47"/>
      <c r="E34" s="48"/>
      <c r="F34" s="42"/>
      <c r="G34" s="42"/>
    </row>
    <row r="35" spans="1:7" s="25" customFormat="1" ht="12.75" customHeight="1">
      <c r="A35" s="36" t="s">
        <v>89</v>
      </c>
      <c r="B35" s="43"/>
      <c r="C35" s="44" t="s">
        <v>90</v>
      </c>
      <c r="D35" s="47"/>
      <c r="E35" s="48"/>
      <c r="F35" s="42"/>
      <c r="G35" s="42"/>
    </row>
    <row r="36" spans="1:7" s="25" customFormat="1" ht="12.75" customHeight="1">
      <c r="A36" s="36" t="s">
        <v>91</v>
      </c>
      <c r="B36" s="55"/>
      <c r="C36" s="56" t="s">
        <v>92</v>
      </c>
      <c r="D36" s="57"/>
      <c r="E36" s="48"/>
      <c r="F36" s="42"/>
      <c r="G36" s="42"/>
    </row>
    <row r="37" spans="1:7" s="25" customFormat="1" ht="12.75" customHeight="1">
      <c r="A37" s="36" t="s">
        <v>93</v>
      </c>
      <c r="B37" s="43"/>
      <c r="C37" s="44" t="s">
        <v>94</v>
      </c>
      <c r="D37" s="47"/>
      <c r="E37" s="38"/>
      <c r="F37" s="42"/>
      <c r="G37" s="42"/>
    </row>
    <row r="38" spans="1:7" s="25" customFormat="1" ht="12.75" customHeight="1">
      <c r="A38" s="38" t="s">
        <v>95</v>
      </c>
      <c r="B38" s="58" t="s">
        <v>96</v>
      </c>
      <c r="C38" s="58"/>
      <c r="D38" s="59"/>
      <c r="E38" s="38"/>
      <c r="F38" s="42"/>
      <c r="G38" s="42"/>
    </row>
    <row r="39" spans="1:7" s="25" customFormat="1" ht="12.75" customHeight="1">
      <c r="A39" s="38" t="s">
        <v>97</v>
      </c>
      <c r="B39" s="58" t="s">
        <v>98</v>
      </c>
      <c r="C39" s="58"/>
      <c r="D39" s="59"/>
      <c r="E39" s="60"/>
      <c r="F39" s="42"/>
      <c r="G39" s="42"/>
    </row>
    <row r="40" spans="1:7" s="25" customFormat="1" ht="12.75" customHeight="1">
      <c r="A40" s="32" t="s">
        <v>99</v>
      </c>
      <c r="B40" s="33" t="s">
        <v>100</v>
      </c>
      <c r="C40" s="34"/>
      <c r="D40" s="35"/>
      <c r="E40" s="48"/>
      <c r="F40" s="42"/>
      <c r="G40" s="42"/>
    </row>
    <row r="41" spans="1:7" s="25" customFormat="1" ht="12.75" customHeight="1">
      <c r="A41" s="30" t="s">
        <v>101</v>
      </c>
      <c r="B41" s="61" t="s">
        <v>102</v>
      </c>
      <c r="C41" s="62"/>
      <c r="D41" s="63"/>
      <c r="E41" s="38"/>
      <c r="F41" s="37">
        <f>SUM(F42,F48,F49,F56,F57)</f>
        <v>67824.709999999992</v>
      </c>
      <c r="G41" s="37">
        <f>SUM(G42,G48,G49,G56,G57)</f>
        <v>37991.159999999996</v>
      </c>
    </row>
    <row r="42" spans="1:7" s="25" customFormat="1" ht="12.75" customHeight="1">
      <c r="A42" s="64" t="s">
        <v>59</v>
      </c>
      <c r="B42" s="65" t="s">
        <v>103</v>
      </c>
      <c r="C42" s="66"/>
      <c r="D42" s="67"/>
      <c r="E42" s="38"/>
      <c r="F42" s="42">
        <f>SUM(F43:F47)</f>
        <v>1051.06</v>
      </c>
      <c r="G42" s="42">
        <f>SUM(G43:G47)</f>
        <v>1089.0999999999999</v>
      </c>
    </row>
    <row r="43" spans="1:7" s="25" customFormat="1" ht="12.75" customHeight="1">
      <c r="A43" s="68" t="s">
        <v>61</v>
      </c>
      <c r="B43" s="55"/>
      <c r="C43" s="56" t="s">
        <v>104</v>
      </c>
      <c r="D43" s="57"/>
      <c r="E43" s="48"/>
      <c r="F43" s="42"/>
      <c r="G43" s="42"/>
    </row>
    <row r="44" spans="1:7" s="25" customFormat="1" ht="12.75" customHeight="1">
      <c r="A44" s="68" t="s">
        <v>63</v>
      </c>
      <c r="B44" s="55"/>
      <c r="C44" s="56" t="s">
        <v>105</v>
      </c>
      <c r="D44" s="57"/>
      <c r="E44" s="48" t="s">
        <v>106</v>
      </c>
      <c r="F44" s="42">
        <v>1051.06</v>
      </c>
      <c r="G44" s="42">
        <v>1089.0999999999999</v>
      </c>
    </row>
    <row r="45" spans="1:7" s="25" customFormat="1">
      <c r="A45" s="68" t="s">
        <v>66</v>
      </c>
      <c r="B45" s="55"/>
      <c r="C45" s="56" t="s">
        <v>107</v>
      </c>
      <c r="D45" s="57"/>
      <c r="E45" s="48"/>
      <c r="F45" s="42"/>
      <c r="G45" s="42"/>
    </row>
    <row r="46" spans="1:7" s="25" customFormat="1">
      <c r="A46" s="68" t="s">
        <v>68</v>
      </c>
      <c r="B46" s="55"/>
      <c r="C46" s="56" t="s">
        <v>108</v>
      </c>
      <c r="D46" s="57"/>
      <c r="E46" s="48"/>
      <c r="F46" s="42"/>
      <c r="G46" s="42"/>
    </row>
    <row r="47" spans="1:7" s="25" customFormat="1" ht="12.75" customHeight="1">
      <c r="A47" s="68" t="s">
        <v>70</v>
      </c>
      <c r="B47" s="62"/>
      <c r="C47" s="155" t="s">
        <v>109</v>
      </c>
      <c r="D47" s="156"/>
      <c r="E47" s="48"/>
      <c r="F47" s="42"/>
      <c r="G47" s="42"/>
    </row>
    <row r="48" spans="1:7" s="25" customFormat="1" ht="12.75" customHeight="1">
      <c r="A48" s="64" t="s">
        <v>72</v>
      </c>
      <c r="B48" s="69" t="s">
        <v>110</v>
      </c>
      <c r="C48" s="70"/>
      <c r="D48" s="71"/>
      <c r="E48" s="38" t="s">
        <v>111</v>
      </c>
      <c r="F48" s="42">
        <v>1527.96</v>
      </c>
      <c r="G48" s="42"/>
    </row>
    <row r="49" spans="1:7" s="25" customFormat="1" ht="12.75" customHeight="1">
      <c r="A49" s="64" t="s">
        <v>95</v>
      </c>
      <c r="B49" s="65" t="s">
        <v>112</v>
      </c>
      <c r="C49" s="66"/>
      <c r="D49" s="67"/>
      <c r="E49" s="38" t="s">
        <v>113</v>
      </c>
      <c r="F49" s="42">
        <f>SUM(F50:F55)</f>
        <v>64240.939999999995</v>
      </c>
      <c r="G49" s="42">
        <f>SUM(G50:G55)</f>
        <v>34009.839999999997</v>
      </c>
    </row>
    <row r="50" spans="1:7" s="25" customFormat="1" ht="12.75" customHeight="1">
      <c r="A50" s="68" t="s">
        <v>114</v>
      </c>
      <c r="B50" s="66"/>
      <c r="C50" s="72" t="s">
        <v>115</v>
      </c>
      <c r="D50" s="73"/>
      <c r="E50" s="38"/>
      <c r="F50" s="42"/>
      <c r="G50" s="42"/>
    </row>
    <row r="51" spans="1:7" s="25" customFormat="1" ht="12.75" customHeight="1">
      <c r="A51" s="74" t="s">
        <v>116</v>
      </c>
      <c r="B51" s="55"/>
      <c r="C51" s="56" t="s">
        <v>117</v>
      </c>
      <c r="D51" s="75"/>
      <c r="E51" s="76"/>
      <c r="F51" s="42"/>
      <c r="G51" s="42"/>
    </row>
    <row r="52" spans="1:7" s="25" customFormat="1" ht="12.75" customHeight="1">
      <c r="A52" s="68" t="s">
        <v>118</v>
      </c>
      <c r="B52" s="55"/>
      <c r="C52" s="56" t="s">
        <v>119</v>
      </c>
      <c r="D52" s="57"/>
      <c r="E52" s="77"/>
      <c r="F52" s="42"/>
      <c r="G52" s="42"/>
    </row>
    <row r="53" spans="1:7" s="25" customFormat="1" ht="12.75" customHeight="1">
      <c r="A53" s="68" t="s">
        <v>120</v>
      </c>
      <c r="B53" s="55"/>
      <c r="C53" s="155" t="s">
        <v>121</v>
      </c>
      <c r="D53" s="156"/>
      <c r="E53" s="38" t="s">
        <v>122</v>
      </c>
      <c r="F53" s="42">
        <v>2074.79</v>
      </c>
      <c r="G53" s="42">
        <v>1425.7299999999998</v>
      </c>
    </row>
    <row r="54" spans="1:7" s="25" customFormat="1" ht="12.75" customHeight="1">
      <c r="A54" s="68" t="s">
        <v>123</v>
      </c>
      <c r="B54" s="55"/>
      <c r="C54" s="56" t="s">
        <v>124</v>
      </c>
      <c r="D54" s="57"/>
      <c r="E54" s="38" t="s">
        <v>125</v>
      </c>
      <c r="F54" s="42">
        <f>59486.31+2679.84</f>
        <v>62166.149999999994</v>
      </c>
      <c r="G54" s="42">
        <f>28385.42+4198.69</f>
        <v>32584.109999999997</v>
      </c>
    </row>
    <row r="55" spans="1:7" s="25" customFormat="1" ht="12.75" customHeight="1">
      <c r="A55" s="68" t="s">
        <v>126</v>
      </c>
      <c r="B55" s="55"/>
      <c r="C55" s="56" t="s">
        <v>127</v>
      </c>
      <c r="D55" s="57"/>
      <c r="E55" s="38"/>
      <c r="F55" s="42"/>
      <c r="G55" s="42"/>
    </row>
    <row r="56" spans="1:7" s="25" customFormat="1" ht="12.75" customHeight="1">
      <c r="A56" s="64" t="s">
        <v>97</v>
      </c>
      <c r="B56" s="78" t="s">
        <v>128</v>
      </c>
      <c r="C56" s="78"/>
      <c r="D56" s="79"/>
      <c r="E56" s="77"/>
      <c r="F56" s="42"/>
      <c r="G56" s="42"/>
    </row>
    <row r="57" spans="1:7" s="25" customFormat="1" ht="12.75" customHeight="1">
      <c r="A57" s="64" t="s">
        <v>129</v>
      </c>
      <c r="B57" s="78" t="s">
        <v>130</v>
      </c>
      <c r="C57" s="78"/>
      <c r="D57" s="79"/>
      <c r="E57" s="38" t="s">
        <v>131</v>
      </c>
      <c r="F57" s="42">
        <v>1004.75</v>
      </c>
      <c r="G57" s="42">
        <v>2892.22</v>
      </c>
    </row>
    <row r="58" spans="1:7" s="25" customFormat="1" ht="12.75" customHeight="1">
      <c r="A58" s="38"/>
      <c r="B58" s="52" t="s">
        <v>132</v>
      </c>
      <c r="C58" s="53"/>
      <c r="D58" s="54"/>
      <c r="E58" s="38"/>
      <c r="F58" s="42">
        <f>SUM(F20,F40,F41)</f>
        <v>226560.50999999998</v>
      </c>
      <c r="G58" s="42">
        <f>SUM(G20,G40,G41)</f>
        <v>199384.46999999997</v>
      </c>
    </row>
    <row r="59" spans="1:7" s="25" customFormat="1" ht="12.75" customHeight="1">
      <c r="A59" s="32" t="s">
        <v>133</v>
      </c>
      <c r="B59" s="33" t="s">
        <v>134</v>
      </c>
      <c r="C59" s="33"/>
      <c r="D59" s="80"/>
      <c r="E59" s="38" t="s">
        <v>135</v>
      </c>
      <c r="F59" s="37">
        <f>SUM(F60:F63)</f>
        <v>159366.87999999998</v>
      </c>
      <c r="G59" s="37">
        <f>SUM(G60:G63)</f>
        <v>163724.15</v>
      </c>
    </row>
    <row r="60" spans="1:7" s="25" customFormat="1" ht="12.75" customHeight="1">
      <c r="A60" s="38" t="s">
        <v>59</v>
      </c>
      <c r="B60" s="58" t="s">
        <v>136</v>
      </c>
      <c r="C60" s="58"/>
      <c r="D60" s="59"/>
      <c r="E60" s="38"/>
      <c r="F60" s="42">
        <v>2453.6499999999942</v>
      </c>
      <c r="G60" s="42">
        <v>2613.6700000000233</v>
      </c>
    </row>
    <row r="61" spans="1:7" s="25" customFormat="1" ht="12.75" customHeight="1">
      <c r="A61" s="51" t="s">
        <v>72</v>
      </c>
      <c r="B61" s="52" t="s">
        <v>137</v>
      </c>
      <c r="C61" s="53"/>
      <c r="D61" s="54"/>
      <c r="E61" s="51"/>
      <c r="F61" s="42">
        <v>155654.60999999999</v>
      </c>
      <c r="G61" s="42">
        <v>157977.29999999999</v>
      </c>
    </row>
    <row r="62" spans="1:7" s="25" customFormat="1" ht="12.75" customHeight="1">
      <c r="A62" s="38" t="s">
        <v>95</v>
      </c>
      <c r="B62" s="157" t="s">
        <v>138</v>
      </c>
      <c r="C62" s="158"/>
      <c r="D62" s="159"/>
      <c r="E62" s="38"/>
      <c r="F62" s="42"/>
      <c r="G62" s="42"/>
    </row>
    <row r="63" spans="1:7" s="25" customFormat="1" ht="12.75" customHeight="1">
      <c r="A63" s="38" t="s">
        <v>139</v>
      </c>
      <c r="B63" s="58" t="s">
        <v>140</v>
      </c>
      <c r="C63" s="43"/>
      <c r="D63" s="81"/>
      <c r="E63" s="38"/>
      <c r="F63" s="42">
        <v>1258.6199999999999</v>
      </c>
      <c r="G63" s="42">
        <v>3133.1799999999994</v>
      </c>
    </row>
    <row r="64" spans="1:7" s="25" customFormat="1" ht="12.75" customHeight="1">
      <c r="A64" s="32" t="s">
        <v>141</v>
      </c>
      <c r="B64" s="33" t="s">
        <v>142</v>
      </c>
      <c r="C64" s="34"/>
      <c r="D64" s="35"/>
      <c r="E64" s="38" t="s">
        <v>143</v>
      </c>
      <c r="F64" s="37">
        <f>SUM(F65,F69)</f>
        <v>62424.84</v>
      </c>
      <c r="G64" s="37">
        <f>SUM(G65,G69)</f>
        <v>30782.460000000006</v>
      </c>
    </row>
    <row r="65" spans="1:7" s="25" customFormat="1" ht="12.75" customHeight="1">
      <c r="A65" s="38" t="s">
        <v>59</v>
      </c>
      <c r="B65" s="39" t="s">
        <v>144</v>
      </c>
      <c r="C65" s="82"/>
      <c r="D65" s="83"/>
      <c r="E65" s="38"/>
      <c r="F65" s="42">
        <f>SUM(F66:F68)</f>
        <v>0</v>
      </c>
      <c r="G65" s="42">
        <f>SUM(G66:G68)</f>
        <v>0</v>
      </c>
    </row>
    <row r="66" spans="1:7" s="25" customFormat="1">
      <c r="A66" s="36" t="s">
        <v>61</v>
      </c>
      <c r="B66" s="84"/>
      <c r="C66" s="44" t="s">
        <v>145</v>
      </c>
      <c r="D66" s="85"/>
      <c r="E66" s="77"/>
      <c r="F66" s="42"/>
      <c r="G66" s="42"/>
    </row>
    <row r="67" spans="1:7" s="25" customFormat="1" ht="12.75" customHeight="1">
      <c r="A67" s="36" t="s">
        <v>63</v>
      </c>
      <c r="B67" s="43"/>
      <c r="C67" s="44" t="s">
        <v>146</v>
      </c>
      <c r="D67" s="47"/>
      <c r="E67" s="38"/>
      <c r="F67" s="42"/>
      <c r="G67" s="42"/>
    </row>
    <row r="68" spans="1:7" s="25" customFormat="1" ht="12.75" customHeight="1">
      <c r="A68" s="36" t="s">
        <v>147</v>
      </c>
      <c r="B68" s="43"/>
      <c r="C68" s="44" t="s">
        <v>148</v>
      </c>
      <c r="D68" s="47"/>
      <c r="E68" s="60"/>
      <c r="F68" s="42"/>
      <c r="G68" s="42"/>
    </row>
    <row r="69" spans="1:7" s="89" customFormat="1" ht="12.75" customHeight="1">
      <c r="A69" s="64" t="s">
        <v>72</v>
      </c>
      <c r="B69" s="86" t="s">
        <v>149</v>
      </c>
      <c r="C69" s="87"/>
      <c r="D69" s="88"/>
      <c r="E69" s="64"/>
      <c r="F69" s="42">
        <f>SUM(F70:F75,F78:F83)</f>
        <v>62424.84</v>
      </c>
      <c r="G69" s="42">
        <f>SUM(G70:G75,G78:G83)</f>
        <v>30782.460000000006</v>
      </c>
    </row>
    <row r="70" spans="1:7" s="25" customFormat="1" ht="12.75" customHeight="1">
      <c r="A70" s="36" t="s">
        <v>75</v>
      </c>
      <c r="B70" s="43"/>
      <c r="C70" s="44" t="s">
        <v>150</v>
      </c>
      <c r="D70" s="45"/>
      <c r="E70" s="38"/>
      <c r="F70" s="42"/>
      <c r="G70" s="42"/>
    </row>
    <row r="71" spans="1:7" s="25" customFormat="1" ht="12.75" customHeight="1">
      <c r="A71" s="36" t="s">
        <v>77</v>
      </c>
      <c r="B71" s="84"/>
      <c r="C71" s="44" t="s">
        <v>151</v>
      </c>
      <c r="D71" s="85"/>
      <c r="E71" s="77"/>
      <c r="F71" s="42"/>
      <c r="G71" s="42"/>
    </row>
    <row r="72" spans="1:7" s="25" customFormat="1">
      <c r="A72" s="36" t="s">
        <v>79</v>
      </c>
      <c r="B72" s="84"/>
      <c r="C72" s="44" t="s">
        <v>152</v>
      </c>
      <c r="D72" s="85"/>
      <c r="E72" s="77"/>
      <c r="F72" s="42"/>
      <c r="G72" s="42"/>
    </row>
    <row r="73" spans="1:7" s="25" customFormat="1">
      <c r="A73" s="90" t="s">
        <v>81</v>
      </c>
      <c r="B73" s="66"/>
      <c r="C73" s="91" t="s">
        <v>153</v>
      </c>
      <c r="D73" s="73"/>
      <c r="E73" s="77"/>
      <c r="F73" s="42"/>
      <c r="G73" s="42"/>
    </row>
    <row r="74" spans="1:7" s="25" customFormat="1">
      <c r="A74" s="38" t="s">
        <v>83</v>
      </c>
      <c r="B74" s="50"/>
      <c r="C74" s="50" t="s">
        <v>154</v>
      </c>
      <c r="D74" s="45"/>
      <c r="E74" s="92"/>
      <c r="F74" s="42"/>
      <c r="G74" s="42"/>
    </row>
    <row r="75" spans="1:7" s="25" customFormat="1" ht="12.75" customHeight="1">
      <c r="A75" s="93" t="s">
        <v>85</v>
      </c>
      <c r="B75" s="87"/>
      <c r="C75" s="94" t="s">
        <v>155</v>
      </c>
      <c r="D75" s="95"/>
      <c r="E75" s="38"/>
      <c r="F75" s="42">
        <f>SUM(F76,F77)</f>
        <v>0</v>
      </c>
      <c r="G75" s="42">
        <f>SUM(G76,G77)</f>
        <v>0</v>
      </c>
    </row>
    <row r="76" spans="1:7" s="25" customFormat="1" ht="12.75" customHeight="1">
      <c r="A76" s="68" t="s">
        <v>156</v>
      </c>
      <c r="B76" s="55"/>
      <c r="C76" s="75"/>
      <c r="D76" s="57" t="s">
        <v>157</v>
      </c>
      <c r="E76" s="77"/>
      <c r="F76" s="42"/>
      <c r="G76" s="42"/>
    </row>
    <row r="77" spans="1:7" s="25" customFormat="1" ht="12.75" customHeight="1">
      <c r="A77" s="68" t="s">
        <v>158</v>
      </c>
      <c r="B77" s="55"/>
      <c r="C77" s="75"/>
      <c r="D77" s="57" t="s">
        <v>159</v>
      </c>
      <c r="E77" s="48"/>
      <c r="F77" s="42"/>
      <c r="G77" s="42"/>
    </row>
    <row r="78" spans="1:7" s="25" customFormat="1" ht="12.75" customHeight="1">
      <c r="A78" s="68" t="s">
        <v>87</v>
      </c>
      <c r="B78" s="70"/>
      <c r="C78" s="96" t="s">
        <v>160</v>
      </c>
      <c r="D78" s="97"/>
      <c r="E78" s="48"/>
      <c r="F78" s="42"/>
      <c r="G78" s="42"/>
    </row>
    <row r="79" spans="1:7" s="25" customFormat="1" ht="12.75" customHeight="1">
      <c r="A79" s="68" t="s">
        <v>89</v>
      </c>
      <c r="B79" s="98"/>
      <c r="C79" s="56" t="s">
        <v>161</v>
      </c>
      <c r="D79" s="99"/>
      <c r="E79" s="77"/>
      <c r="F79" s="42"/>
      <c r="G79" s="42"/>
    </row>
    <row r="80" spans="1:7" s="25" customFormat="1" ht="12.75" customHeight="1">
      <c r="A80" s="68" t="s">
        <v>91</v>
      </c>
      <c r="B80" s="43"/>
      <c r="C80" s="44" t="s">
        <v>162</v>
      </c>
      <c r="D80" s="47"/>
      <c r="E80" s="38" t="s">
        <v>163</v>
      </c>
      <c r="F80" s="42">
        <v>2438.21</v>
      </c>
      <c r="G80" s="42">
        <v>4615.38</v>
      </c>
    </row>
    <row r="81" spans="1:7" s="25" customFormat="1" ht="12.75" customHeight="1">
      <c r="A81" s="68" t="s">
        <v>93</v>
      </c>
      <c r="B81" s="43"/>
      <c r="C81" s="44" t="s">
        <v>164</v>
      </c>
      <c r="D81" s="47"/>
      <c r="E81" s="38" t="s">
        <v>165</v>
      </c>
      <c r="F81" s="42">
        <v>34123.539999999994</v>
      </c>
      <c r="G81" s="42"/>
    </row>
    <row r="82" spans="1:7" s="25" customFormat="1" ht="12.75" customHeight="1">
      <c r="A82" s="36" t="s">
        <v>166</v>
      </c>
      <c r="B82" s="55"/>
      <c r="C82" s="56" t="s">
        <v>167</v>
      </c>
      <c r="D82" s="57"/>
      <c r="E82" s="38" t="s">
        <v>168</v>
      </c>
      <c r="F82" s="42">
        <v>25278.650000000005</v>
      </c>
      <c r="G82" s="42">
        <v>25278.650000000005</v>
      </c>
    </row>
    <row r="83" spans="1:7" s="25" customFormat="1" ht="12.75" customHeight="1">
      <c r="A83" s="36" t="s">
        <v>169</v>
      </c>
      <c r="B83" s="43"/>
      <c r="C83" s="44" t="s">
        <v>170</v>
      </c>
      <c r="D83" s="47"/>
      <c r="E83" s="48" t="s">
        <v>171</v>
      </c>
      <c r="F83" s="42">
        <v>584.44000000000005</v>
      </c>
      <c r="G83" s="42">
        <v>888.43</v>
      </c>
    </row>
    <row r="84" spans="1:7" s="25" customFormat="1" ht="12.75" customHeight="1">
      <c r="A84" s="32" t="s">
        <v>172</v>
      </c>
      <c r="B84" s="100" t="s">
        <v>173</v>
      </c>
      <c r="C84" s="101"/>
      <c r="D84" s="102"/>
      <c r="E84" s="60"/>
      <c r="F84" s="37">
        <f>SUM(F85,F86,F89,F90)</f>
        <v>4768.7900000000518</v>
      </c>
      <c r="G84" s="37">
        <f>SUM(G85,G86,G89,G90)</f>
        <v>4877.8600000001679</v>
      </c>
    </row>
    <row r="85" spans="1:7" s="25" customFormat="1" ht="12.75" customHeight="1">
      <c r="A85" s="38" t="s">
        <v>59</v>
      </c>
      <c r="B85" s="58" t="s">
        <v>174</v>
      </c>
      <c r="C85" s="43"/>
      <c r="D85" s="81"/>
      <c r="E85" s="60"/>
      <c r="F85" s="42"/>
      <c r="G85" s="42"/>
    </row>
    <row r="86" spans="1:7" s="25" customFormat="1" ht="12.75" customHeight="1">
      <c r="A86" s="38" t="s">
        <v>72</v>
      </c>
      <c r="B86" s="39" t="s">
        <v>175</v>
      </c>
      <c r="C86" s="82"/>
      <c r="D86" s="83"/>
      <c r="E86" s="38"/>
      <c r="F86" s="42">
        <f>SUM(F87,F88)</f>
        <v>0</v>
      </c>
      <c r="G86" s="42">
        <f>SUM(G87,G88)</f>
        <v>0</v>
      </c>
    </row>
    <row r="87" spans="1:7" s="25" customFormat="1" ht="12.75" customHeight="1">
      <c r="A87" s="36" t="s">
        <v>75</v>
      </c>
      <c r="B87" s="43"/>
      <c r="C87" s="44" t="s">
        <v>176</v>
      </c>
      <c r="D87" s="47"/>
      <c r="E87" s="38"/>
      <c r="F87" s="42"/>
      <c r="G87" s="42"/>
    </row>
    <row r="88" spans="1:7" s="25" customFormat="1" ht="12.75" customHeight="1">
      <c r="A88" s="36" t="s">
        <v>77</v>
      </c>
      <c r="B88" s="43"/>
      <c r="C88" s="44" t="s">
        <v>177</v>
      </c>
      <c r="D88" s="47"/>
      <c r="E88" s="38"/>
      <c r="F88" s="42"/>
      <c r="G88" s="42"/>
    </row>
    <row r="89" spans="1:7" s="25" customFormat="1" ht="12.75" customHeight="1">
      <c r="A89" s="64" t="s">
        <v>95</v>
      </c>
      <c r="B89" s="75" t="s">
        <v>178</v>
      </c>
      <c r="C89" s="75"/>
      <c r="D89" s="103"/>
      <c r="E89" s="38"/>
      <c r="F89" s="42"/>
      <c r="G89" s="42"/>
    </row>
    <row r="90" spans="1:7" s="25" customFormat="1" ht="12.75" customHeight="1">
      <c r="A90" s="51" t="s">
        <v>97</v>
      </c>
      <c r="B90" s="52" t="s">
        <v>179</v>
      </c>
      <c r="C90" s="53"/>
      <c r="D90" s="54"/>
      <c r="E90" s="38" t="s">
        <v>180</v>
      </c>
      <c r="F90" s="42">
        <f>SUM(F91,F92)</f>
        <v>4768.7900000000518</v>
      </c>
      <c r="G90" s="42">
        <f>SUM(G91,G92)</f>
        <v>4877.8600000001679</v>
      </c>
    </row>
    <row r="91" spans="1:7" s="25" customFormat="1" ht="12.75" customHeight="1">
      <c r="A91" s="36" t="s">
        <v>181</v>
      </c>
      <c r="B91" s="34"/>
      <c r="C91" s="44" t="s">
        <v>182</v>
      </c>
      <c r="D91" s="104"/>
      <c r="E91" s="48" t="s">
        <v>183</v>
      </c>
      <c r="F91" s="42">
        <v>-109.06999999994878</v>
      </c>
      <c r="G91" s="42">
        <v>-84.569999999832362</v>
      </c>
    </row>
    <row r="92" spans="1:7" s="25" customFormat="1" ht="12.75" customHeight="1">
      <c r="A92" s="36" t="s">
        <v>184</v>
      </c>
      <c r="B92" s="34"/>
      <c r="C92" s="44" t="s">
        <v>185</v>
      </c>
      <c r="D92" s="104"/>
      <c r="E92" s="48" t="s">
        <v>186</v>
      </c>
      <c r="F92" s="42">
        <v>4877.8600000000006</v>
      </c>
      <c r="G92" s="42">
        <v>4962.43</v>
      </c>
    </row>
    <row r="93" spans="1:7" s="25" customFormat="1" ht="12.75" customHeight="1">
      <c r="A93" s="32" t="s">
        <v>187</v>
      </c>
      <c r="B93" s="100" t="s">
        <v>188</v>
      </c>
      <c r="C93" s="102"/>
      <c r="D93" s="102"/>
      <c r="E93" s="48"/>
      <c r="F93" s="37"/>
      <c r="G93" s="37"/>
    </row>
    <row r="94" spans="1:7" s="25" customFormat="1" ht="25.5" customHeight="1">
      <c r="A94" s="32"/>
      <c r="B94" s="160" t="s">
        <v>189</v>
      </c>
      <c r="C94" s="161"/>
      <c r="D94" s="156"/>
      <c r="E94" s="38"/>
      <c r="F94" s="105">
        <f>SUM(F59,F64,F84,F93)</f>
        <v>226560.51</v>
      </c>
      <c r="G94" s="105">
        <f>SUM(G59,G64,G84,G93)</f>
        <v>199384.47000000015</v>
      </c>
    </row>
    <row r="95" spans="1:7" s="25" customFormat="1">
      <c r="A95" s="106"/>
      <c r="B95" s="107"/>
      <c r="C95" s="107"/>
      <c r="D95" s="107"/>
      <c r="E95" s="107"/>
      <c r="F95" s="22"/>
      <c r="G95" s="22"/>
    </row>
    <row r="96" spans="1:7" s="25" customFormat="1" ht="12.75" customHeight="1">
      <c r="A96" s="145" t="s">
        <v>190</v>
      </c>
      <c r="B96" s="145"/>
      <c r="C96" s="145"/>
      <c r="D96" s="145"/>
      <c r="E96" s="108"/>
      <c r="F96" s="146" t="s">
        <v>191</v>
      </c>
      <c r="G96" s="146"/>
    </row>
    <row r="97" spans="1:8" s="25" customFormat="1" ht="12.75" customHeight="1">
      <c r="A97" s="147" t="s">
        <v>192</v>
      </c>
      <c r="B97" s="147"/>
      <c r="C97" s="147"/>
      <c r="D97" s="147"/>
      <c r="E97" s="22" t="s">
        <v>193</v>
      </c>
      <c r="F97" s="148" t="s">
        <v>194</v>
      </c>
      <c r="G97" s="148"/>
    </row>
    <row r="98" spans="1:8" s="25" customFormat="1">
      <c r="A98" s="29"/>
      <c r="B98" s="29"/>
      <c r="C98" s="29"/>
      <c r="D98" s="29"/>
      <c r="E98" s="29"/>
      <c r="F98" s="29"/>
      <c r="G98" s="29"/>
    </row>
    <row r="99" spans="1:8" s="25" customFormat="1" ht="12.75" customHeight="1">
      <c r="A99" s="149" t="s">
        <v>195</v>
      </c>
      <c r="B99" s="149"/>
      <c r="C99" s="149"/>
      <c r="D99" s="149"/>
      <c r="E99" s="109"/>
      <c r="F99" s="150" t="s">
        <v>196</v>
      </c>
      <c r="G99" s="150"/>
    </row>
    <row r="100" spans="1:8" s="25" customFormat="1" ht="12.75" customHeight="1">
      <c r="A100" s="143" t="s">
        <v>197</v>
      </c>
      <c r="B100" s="143"/>
      <c r="C100" s="143"/>
      <c r="D100" s="143"/>
      <c r="E100" s="89" t="s">
        <v>193</v>
      </c>
      <c r="F100" s="144" t="s">
        <v>194</v>
      </c>
      <c r="G100" s="144"/>
    </row>
    <row r="101" spans="1:8" s="25" customFormat="1">
      <c r="A101" s="110"/>
      <c r="B101" s="110"/>
      <c r="C101" s="110"/>
      <c r="D101" s="110"/>
      <c r="E101" s="111"/>
      <c r="F101" s="29"/>
      <c r="G101" s="29"/>
    </row>
    <row r="102" spans="1:8" s="25" customFormat="1">
      <c r="A102" s="110"/>
      <c r="B102" s="110"/>
      <c r="C102" s="110"/>
      <c r="D102" s="110"/>
      <c r="E102" s="111"/>
      <c r="F102" s="29"/>
      <c r="G102" s="29"/>
    </row>
    <row r="103" spans="1:8" s="25" customFormat="1" ht="12.75" customHeight="1">
      <c r="E103" s="22"/>
      <c r="H103" s="112"/>
    </row>
  </sheetData>
  <mergeCells count="26">
    <mergeCell ref="A9:G9"/>
    <mergeCell ref="E2:G2"/>
    <mergeCell ref="E3:G3"/>
    <mergeCell ref="A5:G6"/>
    <mergeCell ref="A7:G7"/>
    <mergeCell ref="A8:G8"/>
    <mergeCell ref="B94:D94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A100:D100"/>
    <mergeCell ref="F100:G100"/>
    <mergeCell ref="A96:D96"/>
    <mergeCell ref="F96:G96"/>
    <mergeCell ref="A97:D97"/>
    <mergeCell ref="F97:G97"/>
    <mergeCell ref="A99:D99"/>
    <mergeCell ref="F99:G99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showGridLines="0" topLeftCell="A7" zoomScaleNormal="100" zoomScaleSheetLayoutView="100" workbookViewId="0">
      <selection activeCell="Q14" sqref="Q14"/>
    </sheetView>
  </sheetViews>
  <sheetFormatPr defaultRowHeight="12.75"/>
  <cols>
    <col min="1" max="1" width="8" style="113" customWidth="1"/>
    <col min="2" max="2" width="1.5703125" style="113" hidden="1" customWidth="1"/>
    <col min="3" max="3" width="30.140625" style="113" customWidth="1"/>
    <col min="4" max="4" width="18.28515625" style="113" customWidth="1"/>
    <col min="5" max="5" width="0" style="113" hidden="1" customWidth="1"/>
    <col min="6" max="6" width="11.7109375" style="113" customWidth="1"/>
    <col min="7" max="7" width="13.140625" style="113" customWidth="1"/>
    <col min="8" max="8" width="14.7109375" style="113" customWidth="1"/>
    <col min="9" max="9" width="15.85546875" style="113" customWidth="1"/>
    <col min="10" max="16384" width="9.140625" style="113"/>
  </cols>
  <sheetData>
    <row r="1" spans="1:9">
      <c r="G1" s="114"/>
      <c r="H1" s="114"/>
    </row>
    <row r="2" spans="1:9" ht="15.75">
      <c r="D2" s="115"/>
      <c r="G2" s="4" t="s">
        <v>198</v>
      </c>
      <c r="H2" s="116"/>
      <c r="I2" s="116"/>
    </row>
    <row r="3" spans="1:9" ht="15.75">
      <c r="G3" s="4" t="s">
        <v>42</v>
      </c>
      <c r="H3" s="116"/>
      <c r="I3" s="116"/>
    </row>
    <row r="5" spans="1:9" ht="15.75">
      <c r="A5" s="214" t="s">
        <v>199</v>
      </c>
      <c r="B5" s="209"/>
      <c r="C5" s="209"/>
      <c r="D5" s="209"/>
      <c r="E5" s="209"/>
      <c r="F5" s="209"/>
      <c r="G5" s="209"/>
      <c r="H5" s="209"/>
      <c r="I5" s="209"/>
    </row>
    <row r="6" spans="1:9" ht="15.75">
      <c r="A6" s="215" t="s">
        <v>200</v>
      </c>
      <c r="B6" s="209"/>
      <c r="C6" s="209"/>
      <c r="D6" s="209"/>
      <c r="E6" s="209"/>
      <c r="F6" s="209"/>
      <c r="G6" s="209"/>
      <c r="H6" s="209"/>
      <c r="I6" s="209"/>
    </row>
    <row r="7" spans="1:9" ht="15.75">
      <c r="A7" s="216" t="s">
        <v>44</v>
      </c>
      <c r="B7" s="217"/>
      <c r="C7" s="217"/>
      <c r="D7" s="217"/>
      <c r="E7" s="217"/>
      <c r="F7" s="217"/>
      <c r="G7" s="217"/>
      <c r="H7" s="217"/>
      <c r="I7" s="217"/>
    </row>
    <row r="8" spans="1:9" ht="15">
      <c r="A8" s="204" t="s">
        <v>201</v>
      </c>
      <c r="B8" s="205"/>
      <c r="C8" s="205"/>
      <c r="D8" s="205"/>
      <c r="E8" s="205"/>
      <c r="F8" s="205"/>
      <c r="G8" s="205"/>
      <c r="H8" s="205"/>
      <c r="I8" s="205"/>
    </row>
    <row r="9" spans="1:9" ht="15">
      <c r="A9" s="204" t="s">
        <v>202</v>
      </c>
      <c r="B9" s="205"/>
      <c r="C9" s="205"/>
      <c r="D9" s="205"/>
      <c r="E9" s="205"/>
      <c r="F9" s="205"/>
      <c r="G9" s="205"/>
      <c r="H9" s="205"/>
      <c r="I9" s="205"/>
    </row>
    <row r="10" spans="1:9" ht="15">
      <c r="A10" s="204" t="s">
        <v>203</v>
      </c>
      <c r="B10" s="205"/>
      <c r="C10" s="205"/>
      <c r="D10" s="205"/>
      <c r="E10" s="205"/>
      <c r="F10" s="205"/>
      <c r="G10" s="205"/>
      <c r="H10" s="205"/>
      <c r="I10" s="205"/>
    </row>
    <row r="11" spans="1:9" ht="15">
      <c r="A11" s="204" t="s">
        <v>204</v>
      </c>
      <c r="B11" s="209"/>
      <c r="C11" s="209"/>
      <c r="D11" s="209"/>
      <c r="E11" s="209"/>
      <c r="F11" s="209"/>
      <c r="G11" s="209"/>
      <c r="H11" s="209"/>
      <c r="I11" s="209"/>
    </row>
    <row r="12" spans="1:9" ht="15">
      <c r="A12" s="210"/>
      <c r="B12" s="205"/>
      <c r="C12" s="205"/>
      <c r="D12" s="205"/>
      <c r="E12" s="205"/>
      <c r="F12" s="205"/>
      <c r="G12" s="205"/>
      <c r="H12" s="205"/>
      <c r="I12" s="205"/>
    </row>
    <row r="13" spans="1:9" ht="15">
      <c r="A13" s="211" t="s">
        <v>205</v>
      </c>
      <c r="B13" s="212"/>
      <c r="C13" s="212"/>
      <c r="D13" s="212"/>
      <c r="E13" s="212"/>
      <c r="F13" s="212"/>
      <c r="G13" s="212"/>
      <c r="H13" s="212"/>
      <c r="I13" s="212"/>
    </row>
    <row r="14" spans="1:9" ht="15">
      <c r="A14" s="204"/>
      <c r="B14" s="205"/>
      <c r="C14" s="205"/>
      <c r="D14" s="205"/>
      <c r="E14" s="205"/>
      <c r="F14" s="205"/>
      <c r="G14" s="205"/>
      <c r="H14" s="205"/>
      <c r="I14" s="205"/>
    </row>
    <row r="15" spans="1:9" ht="15">
      <c r="A15" s="211" t="s">
        <v>49</v>
      </c>
      <c r="B15" s="212"/>
      <c r="C15" s="212"/>
      <c r="D15" s="212"/>
      <c r="E15" s="212"/>
      <c r="F15" s="212"/>
      <c r="G15" s="212"/>
      <c r="H15" s="212"/>
      <c r="I15" s="212"/>
    </row>
    <row r="16" spans="1:9" ht="9.75" customHeight="1">
      <c r="A16" s="117"/>
      <c r="B16" s="118"/>
      <c r="C16" s="118"/>
      <c r="D16" s="118"/>
      <c r="E16" s="118"/>
      <c r="F16" s="118"/>
      <c r="G16" s="118"/>
      <c r="H16" s="118"/>
      <c r="I16" s="118"/>
    </row>
    <row r="17" spans="1:9" ht="15">
      <c r="A17" s="213" t="s">
        <v>206</v>
      </c>
      <c r="B17" s="205"/>
      <c r="C17" s="205"/>
      <c r="D17" s="205"/>
      <c r="E17" s="205"/>
      <c r="F17" s="205"/>
      <c r="G17" s="205"/>
      <c r="H17" s="205"/>
      <c r="I17" s="205"/>
    </row>
    <row r="18" spans="1:9" ht="15">
      <c r="A18" s="204" t="s">
        <v>51</v>
      </c>
      <c r="B18" s="205"/>
      <c r="C18" s="205"/>
      <c r="D18" s="205"/>
      <c r="E18" s="205"/>
      <c r="F18" s="205"/>
      <c r="G18" s="205"/>
      <c r="H18" s="205"/>
      <c r="I18" s="205"/>
    </row>
    <row r="19" spans="1:9" s="118" customFormat="1" ht="15">
      <c r="A19" s="206" t="s">
        <v>207</v>
      </c>
      <c r="B19" s="205"/>
      <c r="C19" s="205"/>
      <c r="D19" s="205"/>
      <c r="E19" s="205"/>
      <c r="F19" s="205"/>
      <c r="G19" s="205"/>
      <c r="H19" s="205"/>
      <c r="I19" s="205"/>
    </row>
    <row r="20" spans="1:9" s="120" customFormat="1" ht="50.1" customHeight="1">
      <c r="A20" s="207" t="s">
        <v>0</v>
      </c>
      <c r="B20" s="207"/>
      <c r="C20" s="207" t="s">
        <v>53</v>
      </c>
      <c r="D20" s="200"/>
      <c r="E20" s="200"/>
      <c r="F20" s="200"/>
      <c r="G20" s="119" t="s">
        <v>208</v>
      </c>
      <c r="H20" s="119" t="s">
        <v>209</v>
      </c>
      <c r="I20" s="119" t="s">
        <v>210</v>
      </c>
    </row>
    <row r="21" spans="1:9" ht="15.75">
      <c r="A21" s="121" t="s">
        <v>57</v>
      </c>
      <c r="B21" s="122" t="s">
        <v>211</v>
      </c>
      <c r="C21" s="203" t="s">
        <v>211</v>
      </c>
      <c r="D21" s="208"/>
      <c r="E21" s="208"/>
      <c r="F21" s="208"/>
      <c r="G21" s="123"/>
      <c r="H21" s="124">
        <f>SUM(H22,H27,H28)</f>
        <v>429376.32999999996</v>
      </c>
      <c r="I21" s="124">
        <f>SUM(I22,I27,I28)</f>
        <v>418314.23</v>
      </c>
    </row>
    <row r="22" spans="1:9" ht="15.75">
      <c r="A22" s="125" t="s">
        <v>59</v>
      </c>
      <c r="B22" s="126" t="s">
        <v>212</v>
      </c>
      <c r="C22" s="202" t="s">
        <v>212</v>
      </c>
      <c r="D22" s="202"/>
      <c r="E22" s="202"/>
      <c r="F22" s="202"/>
      <c r="G22" s="127"/>
      <c r="H22" s="128">
        <f>SUM(H23:H26)</f>
        <v>391513.41</v>
      </c>
      <c r="I22" s="128">
        <f>SUM(I23:I26)</f>
        <v>380745.54</v>
      </c>
    </row>
    <row r="23" spans="1:9" ht="15.75">
      <c r="A23" s="125" t="s">
        <v>213</v>
      </c>
      <c r="B23" s="126" t="s">
        <v>136</v>
      </c>
      <c r="C23" s="202" t="s">
        <v>136</v>
      </c>
      <c r="D23" s="202"/>
      <c r="E23" s="202"/>
      <c r="F23" s="202"/>
      <c r="G23" s="127"/>
      <c r="H23" s="129">
        <v>113012.11</v>
      </c>
      <c r="I23" s="129">
        <v>113170.97</v>
      </c>
    </row>
    <row r="24" spans="1:9" ht="15.75">
      <c r="A24" s="125" t="s">
        <v>214</v>
      </c>
      <c r="B24" s="130" t="s">
        <v>215</v>
      </c>
      <c r="C24" s="199" t="s">
        <v>215</v>
      </c>
      <c r="D24" s="199"/>
      <c r="E24" s="199"/>
      <c r="F24" s="199"/>
      <c r="G24" s="127"/>
      <c r="H24" s="129">
        <v>274651.84999999998</v>
      </c>
      <c r="I24" s="129">
        <v>263562.77</v>
      </c>
    </row>
    <row r="25" spans="1:9" ht="15.75">
      <c r="A25" s="125" t="s">
        <v>216</v>
      </c>
      <c r="B25" s="126" t="s">
        <v>217</v>
      </c>
      <c r="C25" s="199" t="s">
        <v>217</v>
      </c>
      <c r="D25" s="199"/>
      <c r="E25" s="199"/>
      <c r="F25" s="199"/>
      <c r="G25" s="127"/>
      <c r="H25" s="129"/>
      <c r="I25" s="129"/>
    </row>
    <row r="26" spans="1:9" ht="15.75">
      <c r="A26" s="125" t="s">
        <v>218</v>
      </c>
      <c r="B26" s="130" t="s">
        <v>219</v>
      </c>
      <c r="C26" s="199" t="s">
        <v>219</v>
      </c>
      <c r="D26" s="199"/>
      <c r="E26" s="199"/>
      <c r="F26" s="199"/>
      <c r="G26" s="127"/>
      <c r="H26" s="129">
        <v>3849.45</v>
      </c>
      <c r="I26" s="129">
        <v>4011.8</v>
      </c>
    </row>
    <row r="27" spans="1:9" ht="15.75">
      <c r="A27" s="125" t="s">
        <v>72</v>
      </c>
      <c r="B27" s="126" t="s">
        <v>220</v>
      </c>
      <c r="C27" s="199" t="s">
        <v>220</v>
      </c>
      <c r="D27" s="199"/>
      <c r="E27" s="199"/>
      <c r="F27" s="199"/>
      <c r="G27" s="127"/>
      <c r="H27" s="128"/>
      <c r="I27" s="131"/>
    </row>
    <row r="28" spans="1:9" ht="15.75">
      <c r="A28" s="125" t="s">
        <v>95</v>
      </c>
      <c r="B28" s="126" t="s">
        <v>221</v>
      </c>
      <c r="C28" s="199" t="s">
        <v>221</v>
      </c>
      <c r="D28" s="199"/>
      <c r="E28" s="199"/>
      <c r="F28" s="199"/>
      <c r="G28" s="127"/>
      <c r="H28" s="128">
        <f>SUM(H29)+SUM(H30)</f>
        <v>37862.92</v>
      </c>
      <c r="I28" s="128">
        <f>SUM(I29)+SUM(I30)</f>
        <v>37568.69</v>
      </c>
    </row>
    <row r="29" spans="1:9" ht="15.75">
      <c r="A29" s="125" t="s">
        <v>222</v>
      </c>
      <c r="B29" s="130" t="s">
        <v>223</v>
      </c>
      <c r="C29" s="199" t="s">
        <v>223</v>
      </c>
      <c r="D29" s="199"/>
      <c r="E29" s="199"/>
      <c r="F29" s="199"/>
      <c r="G29" s="127"/>
      <c r="H29" s="129">
        <v>37862.92</v>
      </c>
      <c r="I29" s="129">
        <v>37568.69</v>
      </c>
    </row>
    <row r="30" spans="1:9" ht="15.75">
      <c r="A30" s="125" t="s">
        <v>224</v>
      </c>
      <c r="B30" s="130" t="s">
        <v>225</v>
      </c>
      <c r="C30" s="199" t="s">
        <v>225</v>
      </c>
      <c r="D30" s="199"/>
      <c r="E30" s="199"/>
      <c r="F30" s="199"/>
      <c r="G30" s="127"/>
      <c r="H30" s="129"/>
      <c r="I30" s="129"/>
    </row>
    <row r="31" spans="1:9" ht="15.75">
      <c r="A31" s="121" t="s">
        <v>99</v>
      </c>
      <c r="B31" s="122" t="s">
        <v>226</v>
      </c>
      <c r="C31" s="203" t="s">
        <v>226</v>
      </c>
      <c r="D31" s="203"/>
      <c r="E31" s="203"/>
      <c r="F31" s="203"/>
      <c r="G31" s="123"/>
      <c r="H31" s="124">
        <f>SUM(H32:H45)</f>
        <v>429485.4</v>
      </c>
      <c r="I31" s="124">
        <f>SUM(I32:I45)</f>
        <v>418258.80000000005</v>
      </c>
    </row>
    <row r="32" spans="1:9" ht="15.75">
      <c r="A32" s="125" t="s">
        <v>59</v>
      </c>
      <c r="B32" s="126" t="s">
        <v>227</v>
      </c>
      <c r="C32" s="199" t="s">
        <v>228</v>
      </c>
      <c r="D32" s="201"/>
      <c r="E32" s="201"/>
      <c r="F32" s="201"/>
      <c r="G32" s="127"/>
      <c r="H32" s="129">
        <v>339221.49</v>
      </c>
      <c r="I32" s="129">
        <v>328433.87</v>
      </c>
    </row>
    <row r="33" spans="1:9" ht="15.75">
      <c r="A33" s="125" t="s">
        <v>72</v>
      </c>
      <c r="B33" s="126" t="s">
        <v>229</v>
      </c>
      <c r="C33" s="199" t="s">
        <v>230</v>
      </c>
      <c r="D33" s="201"/>
      <c r="E33" s="201"/>
      <c r="F33" s="201"/>
      <c r="G33" s="127"/>
      <c r="H33" s="129">
        <v>3108.7599999999998</v>
      </c>
      <c r="I33" s="129">
        <v>3538</v>
      </c>
    </row>
    <row r="34" spans="1:9" ht="15.75">
      <c r="A34" s="125" t="s">
        <v>95</v>
      </c>
      <c r="B34" s="126" t="s">
        <v>231</v>
      </c>
      <c r="C34" s="199" t="s">
        <v>232</v>
      </c>
      <c r="D34" s="201"/>
      <c r="E34" s="201"/>
      <c r="F34" s="201"/>
      <c r="G34" s="127"/>
      <c r="H34" s="129">
        <v>17861.770000000004</v>
      </c>
      <c r="I34" s="129">
        <v>18790</v>
      </c>
    </row>
    <row r="35" spans="1:9" ht="15.75">
      <c r="A35" s="125" t="s">
        <v>97</v>
      </c>
      <c r="B35" s="126" t="s">
        <v>233</v>
      </c>
      <c r="C35" s="202" t="s">
        <v>234</v>
      </c>
      <c r="D35" s="201"/>
      <c r="E35" s="201"/>
      <c r="F35" s="201"/>
      <c r="G35" s="127"/>
      <c r="H35" s="129"/>
      <c r="I35" s="129"/>
    </row>
    <row r="36" spans="1:9" ht="15.75">
      <c r="A36" s="125" t="s">
        <v>129</v>
      </c>
      <c r="B36" s="126" t="s">
        <v>235</v>
      </c>
      <c r="C36" s="202" t="s">
        <v>236</v>
      </c>
      <c r="D36" s="201"/>
      <c r="E36" s="201"/>
      <c r="F36" s="201"/>
      <c r="G36" s="127"/>
      <c r="H36" s="129"/>
      <c r="I36" s="129"/>
    </row>
    <row r="37" spans="1:9" ht="15.75">
      <c r="A37" s="125" t="s">
        <v>237</v>
      </c>
      <c r="B37" s="126" t="s">
        <v>238</v>
      </c>
      <c r="C37" s="202" t="s">
        <v>239</v>
      </c>
      <c r="D37" s="201"/>
      <c r="E37" s="201"/>
      <c r="F37" s="201"/>
      <c r="G37" s="127"/>
      <c r="H37" s="129">
        <v>891.27</v>
      </c>
      <c r="I37" s="129">
        <v>675.94</v>
      </c>
    </row>
    <row r="38" spans="1:9" ht="15.75">
      <c r="A38" s="125" t="s">
        <v>240</v>
      </c>
      <c r="B38" s="126" t="s">
        <v>241</v>
      </c>
      <c r="C38" s="202" t="s">
        <v>242</v>
      </c>
      <c r="D38" s="201"/>
      <c r="E38" s="201"/>
      <c r="F38" s="201"/>
      <c r="G38" s="127"/>
      <c r="H38" s="129">
        <v>16720.47</v>
      </c>
      <c r="I38" s="129">
        <v>14609.76</v>
      </c>
    </row>
    <row r="39" spans="1:9" ht="15.75">
      <c r="A39" s="125" t="s">
        <v>243</v>
      </c>
      <c r="B39" s="126" t="s">
        <v>244</v>
      </c>
      <c r="C39" s="199" t="s">
        <v>244</v>
      </c>
      <c r="D39" s="201"/>
      <c r="E39" s="201"/>
      <c r="F39" s="201"/>
      <c r="G39" s="127"/>
      <c r="H39" s="129"/>
      <c r="I39" s="129"/>
    </row>
    <row r="40" spans="1:9" ht="15.75">
      <c r="A40" s="125" t="s">
        <v>245</v>
      </c>
      <c r="B40" s="126" t="s">
        <v>246</v>
      </c>
      <c r="C40" s="202" t="s">
        <v>246</v>
      </c>
      <c r="D40" s="201"/>
      <c r="E40" s="201"/>
      <c r="F40" s="201"/>
      <c r="G40" s="127"/>
      <c r="H40" s="129">
        <v>47107.220000000008</v>
      </c>
      <c r="I40" s="129">
        <v>48273.89</v>
      </c>
    </row>
    <row r="41" spans="1:9" ht="15.75" customHeight="1">
      <c r="A41" s="125" t="s">
        <v>247</v>
      </c>
      <c r="B41" s="126" t="s">
        <v>248</v>
      </c>
      <c r="C41" s="199" t="s">
        <v>249</v>
      </c>
      <c r="D41" s="200"/>
      <c r="E41" s="200"/>
      <c r="F41" s="200"/>
      <c r="G41" s="127"/>
      <c r="H41" s="129"/>
      <c r="I41" s="129"/>
    </row>
    <row r="42" spans="1:9" ht="15.75" customHeight="1">
      <c r="A42" s="125" t="s">
        <v>250</v>
      </c>
      <c r="B42" s="126" t="s">
        <v>251</v>
      </c>
      <c r="C42" s="199" t="s">
        <v>252</v>
      </c>
      <c r="D42" s="201"/>
      <c r="E42" s="201"/>
      <c r="F42" s="201"/>
      <c r="G42" s="127"/>
      <c r="H42" s="129"/>
      <c r="I42" s="129"/>
    </row>
    <row r="43" spans="1:9" ht="15.75">
      <c r="A43" s="125" t="s">
        <v>253</v>
      </c>
      <c r="B43" s="126" t="s">
        <v>254</v>
      </c>
      <c r="C43" s="199" t="s">
        <v>255</v>
      </c>
      <c r="D43" s="201"/>
      <c r="E43" s="201"/>
      <c r="F43" s="201"/>
      <c r="G43" s="127"/>
      <c r="H43" s="129"/>
      <c r="I43" s="129"/>
    </row>
    <row r="44" spans="1:9" ht="15.75">
      <c r="A44" s="125" t="s">
        <v>256</v>
      </c>
      <c r="B44" s="126" t="s">
        <v>257</v>
      </c>
      <c r="C44" s="199" t="s">
        <v>258</v>
      </c>
      <c r="D44" s="201"/>
      <c r="E44" s="201"/>
      <c r="F44" s="201"/>
      <c r="G44" s="127"/>
      <c r="H44" s="129">
        <v>4574.42</v>
      </c>
      <c r="I44" s="129">
        <v>3937.34</v>
      </c>
    </row>
    <row r="45" spans="1:9" ht="15.75">
      <c r="A45" s="125" t="s">
        <v>259</v>
      </c>
      <c r="B45" s="126" t="s">
        <v>260</v>
      </c>
      <c r="C45" s="195" t="s">
        <v>261</v>
      </c>
      <c r="D45" s="196"/>
      <c r="E45" s="196"/>
      <c r="F45" s="197"/>
      <c r="G45" s="127"/>
      <c r="H45" s="129"/>
      <c r="I45" s="129"/>
    </row>
    <row r="46" spans="1:9" ht="15.75">
      <c r="A46" s="122" t="s">
        <v>101</v>
      </c>
      <c r="B46" s="132" t="s">
        <v>262</v>
      </c>
      <c r="C46" s="188" t="s">
        <v>262</v>
      </c>
      <c r="D46" s="189"/>
      <c r="E46" s="189"/>
      <c r="F46" s="190"/>
      <c r="G46" s="123"/>
      <c r="H46" s="124">
        <f>H21-H31</f>
        <v>-109.07000000006519</v>
      </c>
      <c r="I46" s="124">
        <f>I21-I31</f>
        <v>55.429999999934807</v>
      </c>
    </row>
    <row r="47" spans="1:9" ht="15.75">
      <c r="A47" s="122" t="s">
        <v>133</v>
      </c>
      <c r="B47" s="122" t="s">
        <v>263</v>
      </c>
      <c r="C47" s="194" t="s">
        <v>263</v>
      </c>
      <c r="D47" s="189"/>
      <c r="E47" s="189"/>
      <c r="F47" s="190"/>
      <c r="G47" s="133"/>
      <c r="H47" s="124">
        <f>IF(TYPE(H48)=1,H48,0)-IF(TYPE(H49)=1,H49,0)-IF(TYPE(H50)=1,H50,0)</f>
        <v>0</v>
      </c>
      <c r="I47" s="124">
        <f>IF(TYPE(I48)=1,I48,0)-IF(TYPE(I49)=1,I49,0)-IF(TYPE(I50)=1,I50,0)</f>
        <v>0</v>
      </c>
    </row>
    <row r="48" spans="1:9" ht="15.75">
      <c r="A48" s="130" t="s">
        <v>264</v>
      </c>
      <c r="B48" s="126" t="s">
        <v>265</v>
      </c>
      <c r="C48" s="195" t="s">
        <v>266</v>
      </c>
      <c r="D48" s="196"/>
      <c r="E48" s="196"/>
      <c r="F48" s="197"/>
      <c r="G48" s="134"/>
      <c r="H48" s="128"/>
      <c r="I48" s="129"/>
    </row>
    <row r="49" spans="1:9" ht="15.75">
      <c r="A49" s="130" t="s">
        <v>72</v>
      </c>
      <c r="B49" s="126" t="s">
        <v>267</v>
      </c>
      <c r="C49" s="195" t="s">
        <v>267</v>
      </c>
      <c r="D49" s="196"/>
      <c r="E49" s="196"/>
      <c r="F49" s="197"/>
      <c r="G49" s="134"/>
      <c r="H49" s="129"/>
      <c r="I49" s="129"/>
    </row>
    <row r="50" spans="1:9" ht="15.75">
      <c r="A50" s="130" t="s">
        <v>268</v>
      </c>
      <c r="B50" s="126" t="s">
        <v>269</v>
      </c>
      <c r="C50" s="195" t="s">
        <v>270</v>
      </c>
      <c r="D50" s="196"/>
      <c r="E50" s="196"/>
      <c r="F50" s="197"/>
      <c r="G50" s="134"/>
      <c r="H50" s="129"/>
      <c r="I50" s="129"/>
    </row>
    <row r="51" spans="1:9" ht="15.75">
      <c r="A51" s="122" t="s">
        <v>141</v>
      </c>
      <c r="B51" s="132" t="s">
        <v>271</v>
      </c>
      <c r="C51" s="188" t="s">
        <v>271</v>
      </c>
      <c r="D51" s="189"/>
      <c r="E51" s="189"/>
      <c r="F51" s="190"/>
      <c r="G51" s="133"/>
      <c r="H51" s="129"/>
      <c r="I51" s="129"/>
    </row>
    <row r="52" spans="1:9" ht="30" customHeight="1">
      <c r="A52" s="122" t="s">
        <v>172</v>
      </c>
      <c r="B52" s="132" t="s">
        <v>272</v>
      </c>
      <c r="C52" s="198" t="s">
        <v>272</v>
      </c>
      <c r="D52" s="192"/>
      <c r="E52" s="192"/>
      <c r="F52" s="193"/>
      <c r="G52" s="133"/>
      <c r="H52" s="129"/>
      <c r="I52" s="129"/>
    </row>
    <row r="53" spans="1:9" ht="15.75">
      <c r="A53" s="122" t="s">
        <v>187</v>
      </c>
      <c r="B53" s="132" t="s">
        <v>273</v>
      </c>
      <c r="C53" s="188" t="s">
        <v>273</v>
      </c>
      <c r="D53" s="189"/>
      <c r="E53" s="189"/>
      <c r="F53" s="190"/>
      <c r="G53" s="133"/>
      <c r="H53" s="129"/>
      <c r="I53" s="129"/>
    </row>
    <row r="54" spans="1:9" ht="30" customHeight="1">
      <c r="A54" s="122" t="s">
        <v>274</v>
      </c>
      <c r="B54" s="122" t="s">
        <v>275</v>
      </c>
      <c r="C54" s="191" t="s">
        <v>275</v>
      </c>
      <c r="D54" s="192"/>
      <c r="E54" s="192"/>
      <c r="F54" s="193"/>
      <c r="G54" s="133"/>
      <c r="H54" s="124">
        <f>SUM(H46,H47,H51,H52,H53)</f>
        <v>-109.07000000006519</v>
      </c>
      <c r="I54" s="124">
        <f>SUM(I46,I47,I51,I52,I53)</f>
        <v>55.429999999934807</v>
      </c>
    </row>
    <row r="55" spans="1:9" ht="15.75">
      <c r="A55" s="122" t="s">
        <v>59</v>
      </c>
      <c r="B55" s="122" t="s">
        <v>276</v>
      </c>
      <c r="C55" s="194" t="s">
        <v>276</v>
      </c>
      <c r="D55" s="189"/>
      <c r="E55" s="189"/>
      <c r="F55" s="190"/>
      <c r="G55" s="133"/>
      <c r="H55" s="129"/>
      <c r="I55" s="129"/>
    </row>
    <row r="56" spans="1:9" ht="15.75">
      <c r="A56" s="122" t="s">
        <v>277</v>
      </c>
      <c r="B56" s="132" t="s">
        <v>278</v>
      </c>
      <c r="C56" s="188" t="s">
        <v>278</v>
      </c>
      <c r="D56" s="189"/>
      <c r="E56" s="189"/>
      <c r="F56" s="190"/>
      <c r="G56" s="133"/>
      <c r="H56" s="124">
        <f>SUM(H54,H55)</f>
        <v>-109.07000000006519</v>
      </c>
      <c r="I56" s="124">
        <f>SUM(I54,I55)</f>
        <v>55.429999999934807</v>
      </c>
    </row>
    <row r="57" spans="1:9" ht="15.75">
      <c r="A57" s="130" t="s">
        <v>59</v>
      </c>
      <c r="B57" s="126" t="s">
        <v>279</v>
      </c>
      <c r="C57" s="195" t="s">
        <v>279</v>
      </c>
      <c r="D57" s="196"/>
      <c r="E57" s="196"/>
      <c r="F57" s="197"/>
      <c r="G57" s="134"/>
      <c r="H57" s="128"/>
      <c r="I57" s="128"/>
    </row>
    <row r="58" spans="1:9" ht="15.75">
      <c r="A58" s="130" t="s">
        <v>72</v>
      </c>
      <c r="B58" s="126" t="s">
        <v>280</v>
      </c>
      <c r="C58" s="195" t="s">
        <v>280</v>
      </c>
      <c r="D58" s="196"/>
      <c r="E58" s="196"/>
      <c r="F58" s="197"/>
      <c r="G58" s="134"/>
      <c r="H58" s="128"/>
      <c r="I58" s="128"/>
    </row>
    <row r="59" spans="1:9">
      <c r="A59" s="135"/>
      <c r="B59" s="135"/>
      <c r="C59" s="135"/>
      <c r="D59" s="135"/>
      <c r="G59" s="136"/>
      <c r="H59" s="136"/>
      <c r="I59" s="136"/>
    </row>
    <row r="60" spans="1:9" ht="15.75" customHeight="1">
      <c r="A60" s="182" t="s">
        <v>281</v>
      </c>
      <c r="B60" s="182"/>
      <c r="C60" s="182"/>
      <c r="D60" s="182"/>
      <c r="E60" s="182"/>
      <c r="F60" s="182"/>
      <c r="G60" s="137"/>
      <c r="H60" s="183" t="s">
        <v>282</v>
      </c>
      <c r="I60" s="183"/>
    </row>
    <row r="61" spans="1:9" s="118" customFormat="1" ht="18.75" customHeight="1">
      <c r="A61" s="184" t="s">
        <v>283</v>
      </c>
      <c r="B61" s="184"/>
      <c r="C61" s="184"/>
      <c r="D61" s="184"/>
      <c r="E61" s="184"/>
      <c r="F61" s="184"/>
      <c r="G61" s="138" t="s">
        <v>193</v>
      </c>
      <c r="H61" s="185" t="s">
        <v>194</v>
      </c>
      <c r="I61" s="185"/>
    </row>
    <row r="62" spans="1:9" s="118" customFormat="1" ht="10.5" customHeight="1">
      <c r="A62" s="139"/>
      <c r="B62" s="139"/>
      <c r="C62" s="139"/>
      <c r="D62" s="139"/>
      <c r="E62" s="139"/>
      <c r="F62" s="139"/>
      <c r="G62" s="139"/>
      <c r="H62" s="140"/>
      <c r="I62" s="140"/>
    </row>
    <row r="63" spans="1:9" s="118" customFormat="1" ht="15" customHeight="1">
      <c r="A63" s="186" t="s">
        <v>284</v>
      </c>
      <c r="B63" s="186"/>
      <c r="C63" s="186"/>
      <c r="D63" s="186"/>
      <c r="E63" s="186"/>
      <c r="F63" s="186"/>
      <c r="G63" s="141" t="s">
        <v>285</v>
      </c>
      <c r="H63" s="187" t="s">
        <v>286</v>
      </c>
      <c r="I63" s="187"/>
    </row>
    <row r="64" spans="1:9" s="118" customFormat="1" ht="12" customHeight="1">
      <c r="A64" s="180" t="s">
        <v>287</v>
      </c>
      <c r="B64" s="180"/>
      <c r="C64" s="180"/>
      <c r="D64" s="180"/>
      <c r="E64" s="180"/>
      <c r="F64" s="180"/>
      <c r="G64" s="142" t="s">
        <v>288</v>
      </c>
      <c r="H64" s="181" t="s">
        <v>194</v>
      </c>
      <c r="I64" s="181"/>
    </row>
    <row r="67" spans="1:10" ht="12.75" customHeight="1">
      <c r="A67" s="15"/>
      <c r="B67" s="15"/>
      <c r="C67" s="15"/>
      <c r="D67" s="15"/>
      <c r="E67" s="16"/>
      <c r="F67" s="15"/>
      <c r="G67" s="15"/>
      <c r="H67" s="13"/>
      <c r="I67" s="15"/>
      <c r="J67" s="15"/>
    </row>
  </sheetData>
  <mergeCells count="62">
    <mergeCell ref="A10:I10"/>
    <mergeCell ref="A5:I5"/>
    <mergeCell ref="A6:I6"/>
    <mergeCell ref="A7:I7"/>
    <mergeCell ref="A8:I8"/>
    <mergeCell ref="A9:I9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Normal="80" zoomScaleSheetLayoutView="75" workbookViewId="0">
      <selection activeCell="N9" sqref="N9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>
      <c r="I1" s="7"/>
      <c r="J1" s="7"/>
      <c r="K1" s="7"/>
    </row>
    <row r="2" spans="1:13">
      <c r="I2" s="4" t="s">
        <v>22</v>
      </c>
    </row>
    <row r="3" spans="1:13">
      <c r="I3" s="4" t="s">
        <v>23</v>
      </c>
    </row>
    <row r="5" spans="1:13">
      <c r="A5" s="220" t="s">
        <v>19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1:13">
      <c r="A6" s="220" t="s">
        <v>30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8" spans="1:13">
      <c r="A8" s="220" t="s">
        <v>16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</row>
    <row r="10" spans="1:13" ht="15" customHeight="1">
      <c r="A10" s="218" t="s">
        <v>0</v>
      </c>
      <c r="B10" s="218" t="s">
        <v>1</v>
      </c>
      <c r="C10" s="218" t="s">
        <v>2</v>
      </c>
      <c r="D10" s="218" t="s">
        <v>3</v>
      </c>
      <c r="E10" s="218"/>
      <c r="F10" s="218"/>
      <c r="G10" s="218"/>
      <c r="H10" s="218"/>
      <c r="I10" s="218"/>
      <c r="J10" s="219"/>
      <c r="K10" s="219"/>
      <c r="L10" s="218"/>
      <c r="M10" s="218" t="s">
        <v>4</v>
      </c>
    </row>
    <row r="11" spans="1:13" ht="123" customHeight="1">
      <c r="A11" s="218"/>
      <c r="B11" s="218"/>
      <c r="C11" s="218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18"/>
    </row>
    <row r="12" spans="1:1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71.25">
      <c r="A13" s="1" t="s">
        <v>6</v>
      </c>
      <c r="B13" s="5" t="s">
        <v>36</v>
      </c>
      <c r="C13" s="17">
        <f t="shared" ref="C13:L13" si="0">SUM(C14:C15)</f>
        <v>2613.67</v>
      </c>
      <c r="D13" s="17">
        <f t="shared" si="0"/>
        <v>102997.12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-103157.13999999998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2453.6500000000087</v>
      </c>
    </row>
    <row r="14" spans="1:13" ht="15" customHeight="1">
      <c r="A14" s="2" t="s">
        <v>7</v>
      </c>
      <c r="B14" s="3" t="s">
        <v>8</v>
      </c>
      <c r="C14" s="20">
        <v>2613.67</v>
      </c>
      <c r="D14" s="20">
        <v>2431.19</v>
      </c>
      <c r="E14" s="20">
        <v>1017.24</v>
      </c>
      <c r="F14" s="20"/>
      <c r="G14" s="20"/>
      <c r="H14" s="20"/>
      <c r="I14" s="20">
        <f>-2591.21-1017.24</f>
        <v>-3608.45</v>
      </c>
      <c r="J14" s="20"/>
      <c r="K14" s="20"/>
      <c r="L14" s="20"/>
      <c r="M14" s="17">
        <f t="shared" si="1"/>
        <v>2453.6500000000005</v>
      </c>
    </row>
    <row r="15" spans="1:13" ht="15" customHeight="1">
      <c r="A15" s="2" t="s">
        <v>9</v>
      </c>
      <c r="B15" s="3" t="s">
        <v>10</v>
      </c>
      <c r="C15" s="20"/>
      <c r="D15" s="20">
        <v>100565.93</v>
      </c>
      <c r="E15" s="20">
        <v>-1017.24</v>
      </c>
      <c r="F15" s="20"/>
      <c r="G15" s="20"/>
      <c r="H15" s="20"/>
      <c r="I15" s="20">
        <f>-100565.93+1017.24</f>
        <v>-99548.689999999988</v>
      </c>
      <c r="J15" s="20"/>
      <c r="K15" s="20"/>
      <c r="L15" s="20"/>
      <c r="M15" s="17">
        <f t="shared" si="1"/>
        <v>0</v>
      </c>
    </row>
    <row r="16" spans="1:13" ht="74.25" customHeight="1">
      <c r="A16" s="1" t="s">
        <v>11</v>
      </c>
      <c r="B16" s="5" t="s">
        <v>37</v>
      </c>
      <c r="C16" s="17">
        <f t="shared" ref="C16:L16" si="2">SUM(C17:C18)</f>
        <v>157977.29999999999</v>
      </c>
      <c r="D16" s="17">
        <f t="shared" si="2"/>
        <v>250783.24</v>
      </c>
      <c r="E16" s="17">
        <f t="shared" si="2"/>
        <v>0</v>
      </c>
      <c r="F16" s="17">
        <f t="shared" si="2"/>
        <v>300</v>
      </c>
      <c r="G16" s="17">
        <f t="shared" si="2"/>
        <v>0</v>
      </c>
      <c r="H16" s="17">
        <f t="shared" si="2"/>
        <v>0</v>
      </c>
      <c r="I16" s="17">
        <f t="shared" si="2"/>
        <v>-253405.93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155654.60999999999</v>
      </c>
    </row>
    <row r="17" spans="1:15" ht="15" customHeight="1">
      <c r="A17" s="2" t="s">
        <v>31</v>
      </c>
      <c r="B17" s="3" t="s">
        <v>8</v>
      </c>
      <c r="C17" s="20">
        <v>157977.29999999999</v>
      </c>
      <c r="D17" s="20"/>
      <c r="E17" s="20">
        <f>8346.99+74.46</f>
        <v>8421.4499999999989</v>
      </c>
      <c r="F17" s="20">
        <v>300</v>
      </c>
      <c r="G17" s="20"/>
      <c r="H17" s="20"/>
      <c r="I17" s="20">
        <f>-2622.69-8346.99-74.46</f>
        <v>-11044.14</v>
      </c>
      <c r="J17" s="20"/>
      <c r="K17" s="20"/>
      <c r="L17" s="20"/>
      <c r="M17" s="17">
        <f t="shared" si="1"/>
        <v>155654.60999999999</v>
      </c>
    </row>
    <row r="18" spans="1:15" ht="15" customHeight="1">
      <c r="A18" s="2" t="s">
        <v>32</v>
      </c>
      <c r="B18" s="3" t="s">
        <v>10</v>
      </c>
      <c r="C18" s="20"/>
      <c r="D18" s="20">
        <v>250783.24</v>
      </c>
      <c r="E18" s="20">
        <f>-8346.99-74.46</f>
        <v>-8421.4499999999989</v>
      </c>
      <c r="F18" s="20"/>
      <c r="G18" s="20"/>
      <c r="H18" s="20"/>
      <c r="I18" s="20">
        <f>-250783.24+8346.99+74.46</f>
        <v>-242361.79</v>
      </c>
      <c r="J18" s="20"/>
      <c r="K18" s="20"/>
      <c r="L18" s="20"/>
      <c r="M18" s="17">
        <f t="shared" si="1"/>
        <v>0</v>
      </c>
    </row>
    <row r="19" spans="1:15" ht="114.75" customHeight="1">
      <c r="A19" s="1" t="s">
        <v>12</v>
      </c>
      <c r="B19" s="5" t="s">
        <v>38</v>
      </c>
      <c r="C19" s="17">
        <f t="shared" ref="C19:L19" si="3">SUM(C20:C21)</f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0</v>
      </c>
    </row>
    <row r="20" spans="1:15" ht="15" customHeight="1">
      <c r="A20" s="2" t="s">
        <v>14</v>
      </c>
      <c r="B20" s="3" t="s">
        <v>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7">
        <f t="shared" si="1"/>
        <v>0</v>
      </c>
    </row>
    <row r="21" spans="1:15" ht="15" customHeight="1">
      <c r="A21" s="2" t="s">
        <v>33</v>
      </c>
      <c r="B21" s="3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7">
        <f t="shared" si="1"/>
        <v>0</v>
      </c>
    </row>
    <row r="22" spans="1:15" ht="15" customHeight="1">
      <c r="A22" s="1" t="s">
        <v>15</v>
      </c>
      <c r="B22" s="5" t="s">
        <v>13</v>
      </c>
      <c r="C22" s="17">
        <f t="shared" ref="C22:L22" si="4">SUM(C23:C24)</f>
        <v>3133.18</v>
      </c>
      <c r="D22" s="17">
        <f t="shared" si="4"/>
        <v>0</v>
      </c>
      <c r="E22" s="17">
        <f>SUM(E23:E24)</f>
        <v>0</v>
      </c>
      <c r="F22" s="17">
        <f t="shared" si="4"/>
        <v>1974.89</v>
      </c>
      <c r="G22" s="17">
        <f t="shared" si="4"/>
        <v>0</v>
      </c>
      <c r="H22" s="17">
        <f t="shared" si="4"/>
        <v>0</v>
      </c>
      <c r="I22" s="17">
        <f t="shared" si="4"/>
        <v>-3849.4500000000003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1258.6199999999994</v>
      </c>
    </row>
    <row r="23" spans="1:15" ht="15" customHeight="1">
      <c r="A23" s="2" t="s">
        <v>17</v>
      </c>
      <c r="B23" s="3" t="s">
        <v>8</v>
      </c>
      <c r="C23" s="20">
        <v>3016.62</v>
      </c>
      <c r="D23" s="20"/>
      <c r="E23" s="20">
        <v>-1456.04</v>
      </c>
      <c r="F23" s="20">
        <v>1974.89</v>
      </c>
      <c r="G23" s="20"/>
      <c r="H23" s="20"/>
      <c r="I23" s="20">
        <f>-495.35-1847.43</f>
        <v>-2342.7800000000002</v>
      </c>
      <c r="J23" s="20"/>
      <c r="K23" s="20"/>
      <c r="L23" s="20"/>
      <c r="M23" s="17">
        <f t="shared" si="1"/>
        <v>1192.69</v>
      </c>
    </row>
    <row r="24" spans="1:15" ht="15" customHeight="1">
      <c r="A24" s="2" t="s">
        <v>18</v>
      </c>
      <c r="B24" s="3" t="s">
        <v>10</v>
      </c>
      <c r="C24" s="20">
        <v>116.56</v>
      </c>
      <c r="D24" s="20"/>
      <c r="E24" s="20">
        <v>1456.04</v>
      </c>
      <c r="F24" s="20"/>
      <c r="G24" s="20"/>
      <c r="H24" s="20"/>
      <c r="I24" s="20">
        <v>-1506.67</v>
      </c>
      <c r="J24" s="20"/>
      <c r="K24" s="20"/>
      <c r="L24" s="20"/>
      <c r="M24" s="17">
        <f t="shared" si="1"/>
        <v>65.929999999999836</v>
      </c>
    </row>
    <row r="25" spans="1:15" ht="15" customHeight="1">
      <c r="A25" s="1" t="s">
        <v>20</v>
      </c>
      <c r="B25" s="5" t="s">
        <v>34</v>
      </c>
      <c r="C25" s="18">
        <f t="shared" ref="C25:L25" si="5">SUM(C13,C16,C19,C22)</f>
        <v>163724.15</v>
      </c>
      <c r="D25" s="18">
        <f t="shared" si="5"/>
        <v>353780.36</v>
      </c>
      <c r="E25" s="18">
        <f t="shared" si="5"/>
        <v>0</v>
      </c>
      <c r="F25" s="18">
        <f t="shared" si="5"/>
        <v>2274.8900000000003</v>
      </c>
      <c r="G25" s="18">
        <f t="shared" si="5"/>
        <v>0</v>
      </c>
      <c r="H25" s="18">
        <f t="shared" si="5"/>
        <v>0</v>
      </c>
      <c r="I25" s="18">
        <f t="shared" si="5"/>
        <v>-360412.51999999996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159366.88000000006</v>
      </c>
    </row>
    <row r="26" spans="1:15">
      <c r="A26" s="19" t="s">
        <v>39</v>
      </c>
    </row>
    <row r="27" spans="1:15" customFormat="1" ht="15" customHeight="1">
      <c r="A27" s="14"/>
      <c r="B27" s="14"/>
      <c r="C27" s="14"/>
      <c r="D27" s="14"/>
      <c r="E27" s="14"/>
    </row>
    <row r="28" spans="1:15" customFormat="1" ht="15" customHeight="1">
      <c r="A28" s="14"/>
      <c r="B28" s="14"/>
      <c r="C28" s="14"/>
      <c r="D28" s="14"/>
      <c r="E28" s="14"/>
      <c r="O28" s="13"/>
    </row>
    <row r="29" spans="1:15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O29" s="13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FBA</vt:lpstr>
      <vt:lpstr>VRA</vt:lpstr>
      <vt:lpstr>20</vt:lpstr>
      <vt:lpstr>'20'!Spausdinti_pavadinimus</vt:lpstr>
      <vt:lpstr>FBA!Spausdinti_pavadinimus</vt:lpstr>
      <vt:lpstr>VRA!Spausdinti_pavadinimus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Vartotojas</dc:creator>
  <cp:lastModifiedBy>Vartotojas</cp:lastModifiedBy>
  <cp:lastPrinted>2018-10-15T12:01:56Z</cp:lastPrinted>
  <dcterms:created xsi:type="dcterms:W3CDTF">1996-10-14T23:33:28Z</dcterms:created>
  <dcterms:modified xsi:type="dcterms:W3CDTF">2018-10-31T08:59:53Z</dcterms:modified>
</cp:coreProperties>
</file>